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Sitio Web\Tablas\IAM\Análisis Razonado\Editados\"/>
    </mc:Choice>
  </mc:AlternateContent>
  <workbookProtection workbookPassword="C4C8" lockStructure="1"/>
  <bookViews>
    <workbookView xWindow="-15" yWindow="3975" windowWidth="15330" windowHeight="4245" tabRatio="904" firstSheet="1" activeTab="5"/>
  </bookViews>
  <sheets>
    <sheet name="BExRepositorySheet" sheetId="9" state="veryHidden" r:id="rId1"/>
    <sheet name="Cuadro Bce" sheetId="8" r:id="rId2"/>
    <sheet name="Indicadores" sheetId="15" r:id="rId3"/>
    <sheet name="Cuadro Resultado" sheetId="16" r:id="rId4"/>
    <sheet name="Cuadro Flujo" sheetId="17" r:id="rId5"/>
    <sheet name="Cuadros Gestión" sheetId="18" r:id="rId6"/>
    <sheet name="cálculos" sheetId="4" state="hidden" r:id="rId7"/>
    <sheet name="Balance" sheetId="11" state="hidden" r:id="rId8"/>
    <sheet name="Resultado" sheetId="12" state="hidden" r:id="rId9"/>
    <sheet name="Flujo" sheetId="13" state="hidden" r:id="rId10"/>
    <sheet name="Anualizados" sheetId="10" state="hidden" r:id="rId11"/>
    <sheet name="valor acción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cálculos!$H$4:$L$50</definedName>
    <definedName name="_xlnm.Print_Area" localSheetId="1">'Cuadro Bce'!#REF!</definedName>
    <definedName name="_xlnm.Print_Area" localSheetId="4">'Cuadro Flujo'!#REF!</definedName>
    <definedName name="_xlnm.Print_Area" localSheetId="3">'Cuadro Resultado'!#REF!</definedName>
    <definedName name="_xlnm.Print_Area" localSheetId="5">'Cuadros Gestión'!#REF!</definedName>
    <definedName name="_xlnm.Print_Area" localSheetId="2">Indicadores!$B$3:$F$27</definedName>
  </definedNames>
  <calcPr calcId="152511"/>
</workbook>
</file>

<file path=xl/calcChain.xml><?xml version="1.0" encoding="utf-8"?>
<calcChain xmlns="http://schemas.openxmlformats.org/spreadsheetml/2006/main">
  <c r="E64" i="12" l="1"/>
  <c r="D64" i="12"/>
  <c r="E65" i="12"/>
  <c r="D65" i="12"/>
  <c r="E27" i="12"/>
  <c r="D27" i="12"/>
  <c r="D44" i="4"/>
  <c r="D48" i="4" s="1"/>
  <c r="L49" i="4" s="1"/>
  <c r="D38" i="4"/>
  <c r="L43" i="4" s="1"/>
  <c r="P43" i="4" s="1"/>
  <c r="D37" i="4"/>
  <c r="J40" i="4" s="1"/>
  <c r="D39" i="4"/>
  <c r="D36" i="4"/>
  <c r="D35" i="4"/>
  <c r="L40" i="4" s="1"/>
  <c r="F32" i="4"/>
  <c r="F30" i="4"/>
  <c r="F29" i="4"/>
  <c r="F28" i="4"/>
  <c r="F25" i="4"/>
  <c r="F24" i="4"/>
  <c r="L27" i="4" s="1"/>
  <c r="F23" i="4"/>
  <c r="L26" i="4" s="1"/>
  <c r="F22" i="4"/>
  <c r="F21" i="4"/>
  <c r="F20" i="4"/>
  <c r="L23" i="4" s="1"/>
  <c r="F19" i="4"/>
  <c r="F18" i="4"/>
  <c r="L50" i="4"/>
  <c r="C48" i="4"/>
  <c r="J49" i="4"/>
  <c r="B44" i="4"/>
  <c r="B43" i="4"/>
  <c r="B42" i="4"/>
  <c r="E73" i="4"/>
  <c r="E74" i="4"/>
  <c r="C3" i="10" s="1"/>
  <c r="C6" i="10" s="1"/>
  <c r="J39" i="4" s="1"/>
  <c r="E72" i="4"/>
  <c r="L30" i="4" s="1"/>
  <c r="E71" i="4"/>
  <c r="E68" i="4"/>
  <c r="E66" i="4"/>
  <c r="E65" i="4"/>
  <c r="E64" i="4"/>
  <c r="E63" i="4"/>
  <c r="E61" i="4"/>
  <c r="E60" i="4"/>
  <c r="E59" i="4"/>
  <c r="E58" i="4"/>
  <c r="E57" i="4"/>
  <c r="E56" i="4"/>
  <c r="E49" i="12"/>
  <c r="E62" i="12"/>
  <c r="D49" i="12"/>
  <c r="D62" i="12"/>
  <c r="E30" i="12"/>
  <c r="D30" i="12"/>
  <c r="E66" i="12"/>
  <c r="D66" i="12"/>
  <c r="H5" i="10"/>
  <c r="I5" i="10" s="1"/>
  <c r="G5" i="10"/>
  <c r="H7" i="13"/>
  <c r="H8" i="13"/>
  <c r="H9" i="13"/>
  <c r="H10" i="13"/>
  <c r="H12" i="13"/>
  <c r="H13" i="13"/>
  <c r="H14" i="13"/>
  <c r="H15" i="13"/>
  <c r="H16" i="13"/>
  <c r="H17" i="13"/>
  <c r="H18" i="13"/>
  <c r="H19" i="13"/>
  <c r="H20" i="13"/>
  <c r="H21" i="13"/>
  <c r="H2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55" i="13"/>
  <c r="H56" i="13"/>
  <c r="H58" i="13"/>
  <c r="H59" i="13"/>
  <c r="H60" i="13"/>
  <c r="H61" i="13"/>
  <c r="H62" i="13"/>
  <c r="H63" i="13"/>
  <c r="H64" i="13"/>
  <c r="H65" i="13"/>
  <c r="H66" i="13"/>
  <c r="H72" i="13"/>
  <c r="H75" i="13"/>
  <c r="H6" i="13"/>
  <c r="E19" i="12"/>
  <c r="E21" i="12"/>
  <c r="E23" i="12"/>
  <c r="D19" i="12"/>
  <c r="D21" i="12"/>
  <c r="D23" i="12"/>
  <c r="E70" i="11"/>
  <c r="E72" i="11"/>
  <c r="D70" i="11"/>
  <c r="D72" i="11"/>
  <c r="E59" i="11"/>
  <c r="D59" i="11"/>
  <c r="E47" i="11"/>
  <c r="E50" i="11"/>
  <c r="D47" i="11"/>
  <c r="D50" i="11"/>
  <c r="E31" i="11"/>
  <c r="D31" i="11"/>
  <c r="E15" i="11"/>
  <c r="E20" i="11"/>
  <c r="D15" i="11"/>
  <c r="D20" i="11"/>
  <c r="D33" i="11"/>
  <c r="E33" i="11"/>
  <c r="E61" i="11"/>
  <c r="F61" i="11"/>
  <c r="D61" i="11"/>
  <c r="D74" i="11"/>
  <c r="E71" i="13"/>
  <c r="G71" i="13" s="1"/>
  <c r="G73" i="13" s="1"/>
  <c r="G77" i="13" s="1"/>
  <c r="D71" i="13"/>
  <c r="F71" i="13" s="1"/>
  <c r="E57" i="13"/>
  <c r="E67" i="13"/>
  <c r="D57" i="13"/>
  <c r="D67" i="13"/>
  <c r="G54" i="13"/>
  <c r="F54" i="13"/>
  <c r="G53" i="13"/>
  <c r="F53" i="13"/>
  <c r="H53" i="13"/>
  <c r="G52" i="13"/>
  <c r="F52" i="13"/>
  <c r="G51" i="13"/>
  <c r="F51" i="13"/>
  <c r="E49" i="13"/>
  <c r="D49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F49" i="13"/>
  <c r="D29" i="4"/>
  <c r="G26" i="13"/>
  <c r="F26" i="13"/>
  <c r="H26" i="13"/>
  <c r="G25" i="13"/>
  <c r="F25" i="13"/>
  <c r="F23" i="13"/>
  <c r="D28" i="4"/>
  <c r="E23" i="13"/>
  <c r="D23" i="13"/>
  <c r="G23" i="13"/>
  <c r="F73" i="11"/>
  <c r="F71" i="11"/>
  <c r="F69" i="11"/>
  <c r="F68" i="11"/>
  <c r="F67" i="11"/>
  <c r="F65" i="11"/>
  <c r="F64" i="11"/>
  <c r="F63" i="11"/>
  <c r="F62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E6" i="4"/>
  <c r="F15" i="11"/>
  <c r="D72" i="4"/>
  <c r="C72" i="4"/>
  <c r="D71" i="4"/>
  <c r="E24" i="4"/>
  <c r="C71" i="4"/>
  <c r="D68" i="4"/>
  <c r="C68" i="4"/>
  <c r="D66" i="4"/>
  <c r="C66" i="4"/>
  <c r="D65" i="4"/>
  <c r="C65" i="4"/>
  <c r="D64" i="4"/>
  <c r="E21" i="4"/>
  <c r="C18" i="10"/>
  <c r="C64" i="4"/>
  <c r="D63" i="4"/>
  <c r="C63" i="4"/>
  <c r="C67" i="4"/>
  <c r="D61" i="4"/>
  <c r="C61" i="4"/>
  <c r="D60" i="4"/>
  <c r="C60" i="4"/>
  <c r="D59" i="4"/>
  <c r="E25" i="4"/>
  <c r="L29" i="4"/>
  <c r="C59" i="4"/>
  <c r="D25" i="4"/>
  <c r="J29" i="4"/>
  <c r="D58" i="4"/>
  <c r="C58" i="4"/>
  <c r="D57" i="4"/>
  <c r="C57" i="4"/>
  <c r="D56" i="4"/>
  <c r="C56" i="4"/>
  <c r="D18" i="4"/>
  <c r="J35" i="4"/>
  <c r="E55" i="4"/>
  <c r="D55" i="4"/>
  <c r="P50" i="4"/>
  <c r="P46" i="4"/>
  <c r="L39" i="4"/>
  <c r="L42" i="4" s="1"/>
  <c r="E32" i="4"/>
  <c r="D32" i="4"/>
  <c r="F27" i="4"/>
  <c r="E27" i="4"/>
  <c r="D27" i="4"/>
  <c r="D24" i="4"/>
  <c r="J27" i="4"/>
  <c r="E22" i="4"/>
  <c r="D21" i="4"/>
  <c r="J28" i="4"/>
  <c r="D19" i="4"/>
  <c r="E18" i="4"/>
  <c r="L35" i="4"/>
  <c r="D16" i="4"/>
  <c r="C55" i="4"/>
  <c r="D13" i="4"/>
  <c r="E12" i="4"/>
  <c r="D12" i="4"/>
  <c r="E11" i="4"/>
  <c r="L20" i="4"/>
  <c r="D11" i="4"/>
  <c r="X7" i="4"/>
  <c r="E7" i="4"/>
  <c r="D7" i="4"/>
  <c r="L4" i="4"/>
  <c r="J4" i="4"/>
  <c r="C19" i="10"/>
  <c r="L28" i="4"/>
  <c r="L24" i="4" s="1"/>
  <c r="C17" i="10"/>
  <c r="C20" i="10" s="1"/>
  <c r="J24" i="4" s="1"/>
  <c r="E28" i="4"/>
  <c r="L7" i="4"/>
  <c r="F70" i="11"/>
  <c r="F33" i="11"/>
  <c r="F47" i="11"/>
  <c r="K49" i="4"/>
  <c r="D6" i="4"/>
  <c r="J7" i="4"/>
  <c r="F20" i="11"/>
  <c r="E10" i="4"/>
  <c r="L8" i="4"/>
  <c r="E13" i="4"/>
  <c r="F50" i="11"/>
  <c r="D10" i="4"/>
  <c r="J14" i="4"/>
  <c r="F72" i="11"/>
  <c r="J11" i="4"/>
  <c r="D76" i="11"/>
  <c r="E8" i="4"/>
  <c r="J30" i="4"/>
  <c r="D62" i="4"/>
  <c r="D67" i="4"/>
  <c r="D70" i="4"/>
  <c r="H25" i="13"/>
  <c r="G57" i="13"/>
  <c r="G67" i="13"/>
  <c r="E30" i="4"/>
  <c r="E74" i="11"/>
  <c r="E76" i="11"/>
  <c r="F10" i="4"/>
  <c r="J15" i="4"/>
  <c r="E19" i="4"/>
  <c r="L15" i="4"/>
  <c r="P15" i="4"/>
  <c r="D73" i="13"/>
  <c r="D77" i="13"/>
  <c r="G49" i="13"/>
  <c r="H27" i="13"/>
  <c r="H52" i="13"/>
  <c r="H54" i="13"/>
  <c r="P35" i="4"/>
  <c r="F74" i="11"/>
  <c r="J17" i="4"/>
  <c r="L18" i="4"/>
  <c r="L21" i="4"/>
  <c r="D14" i="4"/>
  <c r="J18" i="4"/>
  <c r="Q18" i="4"/>
  <c r="J8" i="4"/>
  <c r="P8" i="4"/>
  <c r="E14" i="4"/>
  <c r="L17" i="4"/>
  <c r="K7" i="4"/>
  <c r="P7" i="4"/>
  <c r="Q7" i="4"/>
  <c r="H49" i="13"/>
  <c r="J20" i="4"/>
  <c r="P20" i="4"/>
  <c r="F11" i="4"/>
  <c r="F57" i="13"/>
  <c r="H51" i="13"/>
  <c r="Q17" i="4"/>
  <c r="K14" i="4"/>
  <c r="D8" i="4"/>
  <c r="J43" i="4"/>
  <c r="H23" i="13"/>
  <c r="H28" i="13"/>
  <c r="H29" i="13"/>
  <c r="H30" i="13"/>
  <c r="H31" i="13"/>
  <c r="H32" i="13"/>
  <c r="D69" i="13"/>
  <c r="E73" i="13"/>
  <c r="E77" i="13"/>
  <c r="E69" i="13"/>
  <c r="E29" i="4"/>
  <c r="G69" i="13"/>
  <c r="C62" i="4"/>
  <c r="C70" i="4"/>
  <c r="C73" i="4"/>
  <c r="C74" i="4"/>
  <c r="D20" i="4"/>
  <c r="C12" i="10"/>
  <c r="M20" i="4"/>
  <c r="M7" i="4"/>
  <c r="L14" i="4"/>
  <c r="L11" i="4"/>
  <c r="D73" i="4"/>
  <c r="D74" i="4"/>
  <c r="E23" i="4"/>
  <c r="E20" i="4"/>
  <c r="Q8" i="4"/>
  <c r="Q20" i="4"/>
  <c r="M17" i="4"/>
  <c r="Q15" i="4"/>
  <c r="P17" i="4"/>
  <c r="P18" i="4"/>
  <c r="J21" i="4"/>
  <c r="K17" i="4"/>
  <c r="F67" i="13"/>
  <c r="H57" i="13"/>
  <c r="E31" i="4"/>
  <c r="E33" i="4"/>
  <c r="P14" i="4"/>
  <c r="Q14" i="4"/>
  <c r="M14" i="4"/>
  <c r="Q11" i="4"/>
  <c r="C4" i="10"/>
  <c r="C5" i="10"/>
  <c r="D23" i="4"/>
  <c r="J26" i="4"/>
  <c r="J32" i="4"/>
  <c r="P11" i="4"/>
  <c r="C11" i="10"/>
  <c r="O7" i="4"/>
  <c r="K20" i="4"/>
  <c r="Q21" i="4"/>
  <c r="P21" i="4"/>
  <c r="O17" i="4"/>
  <c r="H67" i="13"/>
  <c r="F69" i="13"/>
  <c r="D30" i="4"/>
  <c r="D22" i="4"/>
  <c r="C10" i="10"/>
  <c r="C13" i="10" s="1"/>
  <c r="J23" i="4" s="1"/>
  <c r="O14" i="4"/>
  <c r="O20" i="4"/>
  <c r="D31" i="4"/>
  <c r="D33" i="4"/>
  <c r="H69" i="13"/>
  <c r="J10" i="4"/>
  <c r="K10" i="4"/>
  <c r="H71" i="13" l="1"/>
  <c r="F31" i="4"/>
  <c r="L32" i="4"/>
  <c r="M32" i="4" s="1"/>
  <c r="E62" i="4"/>
  <c r="M42" i="4"/>
  <c r="F33" i="4"/>
  <c r="L10" i="4" s="1"/>
  <c r="P10" i="4" s="1"/>
  <c r="Q43" i="4"/>
  <c r="E67" i="4"/>
  <c r="E70" i="4" s="1"/>
  <c r="M39" i="4"/>
  <c r="L45" i="4"/>
  <c r="M45" i="4" s="1"/>
  <c r="P24" i="4"/>
  <c r="Q24" i="4"/>
  <c r="M23" i="4"/>
  <c r="Q39" i="4"/>
  <c r="P39" i="4"/>
  <c r="K39" i="4"/>
  <c r="J42" i="4"/>
  <c r="Q23" i="4"/>
  <c r="P23" i="4"/>
  <c r="K23" i="4"/>
  <c r="P49" i="4"/>
  <c r="M49" i="4"/>
  <c r="O49" i="4" s="1"/>
  <c r="M10" i="4"/>
  <c r="O10" i="4" s="1"/>
  <c r="Q40" i="4"/>
  <c r="P40" i="4"/>
  <c r="F73" i="13"/>
  <c r="Q10" i="4" l="1"/>
  <c r="O23" i="4"/>
  <c r="O39" i="4"/>
  <c r="F77" i="13"/>
  <c r="H77" i="13" s="1"/>
  <c r="H73" i="13"/>
  <c r="Q42" i="4"/>
  <c r="P42" i="4"/>
  <c r="K42" i="4"/>
  <c r="O42" i="4" s="1"/>
  <c r="J45" i="4"/>
  <c r="P45" i="4" l="1"/>
  <c r="K45" i="4"/>
  <c r="O45" i="4" s="1"/>
</calcChain>
</file>

<file path=xl/sharedStrings.xml><?xml version="1.0" encoding="utf-8"?>
<sst xmlns="http://schemas.openxmlformats.org/spreadsheetml/2006/main" count="521" uniqueCount="343">
  <si>
    <t>Pasivos corrientes</t>
  </si>
  <si>
    <t>Pasivos no corrientes</t>
  </si>
  <si>
    <t>Activos corrientes</t>
  </si>
  <si>
    <t>Activos no corrientes</t>
  </si>
  <si>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</si>
  <si>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</si>
  <si>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</si>
  <si>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</si>
  <si>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</si>
  <si>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</si>
  <si>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</si>
  <si>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</si>
  <si>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Balance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</si>
  <si>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</si>
  <si>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</si>
  <si>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</si>
  <si>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</si>
  <si>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</si>
  <si>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</si>
  <si>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</si>
  <si>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</si>
  <si>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</si>
  <si>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</si>
  <si>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</si>
  <si>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</si>
  <si>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</si>
  <si>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</si>
  <si>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</si>
  <si>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</si>
  <si>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</si>
  <si>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</si>
  <si>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</si>
  <si>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</si>
  <si>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</si>
  <si>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</si>
  <si>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</si>
  <si>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</si>
  <si>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</si>
  <si>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</si>
  <si>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</si>
  <si>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</si>
  <si>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</si>
  <si>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</si>
  <si>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</si>
  <si>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</si>
  <si>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</si>
  <si>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</si>
  <si>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</si>
  <si>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</si>
  <si>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</si>
  <si>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</si>
  <si>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</si>
  <si>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</si>
  <si>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</si>
  <si>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</si>
  <si>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</si>
  <si>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</si>
  <si>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</si>
  <si>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 xml:space="preserve">AGUAS ANDINAS   Consolidado   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</si>
  <si>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</si>
  <si>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</si>
  <si>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</si>
  <si>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</si>
  <si>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</si>
  <si>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</si>
  <si>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</si>
  <si>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</si>
  <si>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</si>
  <si>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</si>
  <si>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Indicadores financieros</t>
  </si>
  <si>
    <t>Liquidez</t>
  </si>
  <si>
    <t>veces</t>
  </si>
  <si>
    <t>Liquidez corriente</t>
  </si>
  <si>
    <t>Razón ácida</t>
  </si>
  <si>
    <t>Endeudamiento</t>
  </si>
  <si>
    <t>Endeudamiento total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</si>
  <si>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</si>
  <si>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</si>
  <si>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</si>
  <si>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</si>
  <si>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</si>
  <si>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</si>
  <si>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</si>
  <si>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</si>
  <si>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</si>
  <si>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Agua potable</t>
  </si>
  <si>
    <t>Aguas servidas</t>
  </si>
  <si>
    <t>Otros ingresos regulados</t>
  </si>
  <si>
    <t>Negocios no regulados</t>
  </si>
  <si>
    <t>MM$</t>
  </si>
  <si>
    <t xml:space="preserve">Total ingresos ordinarios </t>
  </si>
  <si>
    <t>Ingresos ordinarios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</si>
  <si>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</si>
  <si>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</si>
  <si>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</si>
  <si>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</si>
  <si>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</si>
  <si>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</si>
  <si>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</si>
  <si>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</si>
  <si>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</si>
  <si>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</si>
  <si>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</si>
  <si>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Estado de resultados por naturaleza</t>
  </si>
  <si>
    <t xml:space="preserve">Agua Potable </t>
  </si>
  <si>
    <t>Ganancias en venta de activos no corrientes</t>
  </si>
  <si>
    <t>GANANCIAS  tenedores de instrumentos</t>
  </si>
  <si>
    <t>Estados de situación financiera consolidados</t>
  </si>
  <si>
    <t xml:space="preserve">Consolidado Grupo
</t>
  </si>
  <si>
    <t>Productos no regulados no sanitarios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</si>
  <si>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</si>
  <si>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</si>
  <si>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</si>
  <si>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</si>
  <si>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</si>
  <si>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</si>
  <si>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</si>
  <si>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</si>
  <si>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Total de patrimonio y pasivos</t>
  </si>
  <si>
    <t xml:space="preserve">Clientes Grupo </t>
  </si>
  <si>
    <t>Ingresos financieros</t>
  </si>
  <si>
    <t>Costos financieros</t>
  </si>
  <si>
    <t>Resultado por unidades reajustables</t>
  </si>
  <si>
    <t>Resultado financiero</t>
  </si>
  <si>
    <t xml:space="preserve">Otras ganancias </t>
  </si>
  <si>
    <t>Resultado antes de impuesto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</si>
  <si>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</si>
  <si>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</si>
  <si>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</si>
  <si>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</si>
  <si>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</si>
  <si>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participaciones no controladoras</t>
  </si>
  <si>
    <t>Gasto por impuesto a las ganancias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</si>
  <si>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</si>
  <si>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</si>
  <si>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</si>
  <si>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</si>
  <si>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</si>
  <si>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</si>
  <si>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</si>
  <si>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Anam S.A.</t>
  </si>
  <si>
    <t>Rentabilidad activos anualizada</t>
  </si>
  <si>
    <t>Utilidad por acción anualizada</t>
  </si>
  <si>
    <t>Rentabilidad del patrimonio atribuible a los propietarios de la controladora anualizada</t>
  </si>
  <si>
    <t>Acum Junio 2010</t>
  </si>
  <si>
    <t>Incremento neto en el efectivo y equivalentes al efectivo</t>
  </si>
  <si>
    <t>Indicador</t>
  </si>
  <si>
    <t>Estados de flujos de efectivo directo consolidado</t>
  </si>
  <si>
    <t>Proyecto de inversión</t>
  </si>
  <si>
    <t>Diciembre 2011</t>
  </si>
  <si>
    <t>Cobertura gastos financieros anualizada</t>
  </si>
  <si>
    <t>Ingresos  de actividades ordinarias</t>
  </si>
  <si>
    <t>Diferencias de cambio</t>
  </si>
  <si>
    <t>Resultado del período</t>
  </si>
  <si>
    <t>Resultado de explotación</t>
  </si>
  <si>
    <t>Recolección Aguas Servidas</t>
  </si>
  <si>
    <t>Tratamiento y Disposición Aguas Servidas</t>
  </si>
  <si>
    <t>Servicios de Interconexión Aguas Servidas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</si>
  <si>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</si>
  <si>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</si>
  <si>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</si>
  <si>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</si>
  <si>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</si>
  <si>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</si>
  <si>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</si>
  <si>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</si>
  <si>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</si>
  <si>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</si>
  <si>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</si>
  <si>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</si>
  <si>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</si>
  <si>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</si>
  <si>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</si>
  <si>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</si>
  <si>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</si>
  <si>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</si>
  <si>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</si>
  <si>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</si>
  <si>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</si>
  <si>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</si>
  <si>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</si>
  <si>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</si>
  <si>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</si>
  <si>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</si>
  <si>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</si>
  <si>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</si>
  <si>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</si>
  <si>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</si>
  <si>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</si>
  <si>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</si>
  <si>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</si>
  <si>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</si>
  <si>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</si>
  <si>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</si>
  <si>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</si>
  <si>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</si>
  <si>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</si>
  <si>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</si>
  <si>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</si>
  <si>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</si>
  <si>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</si>
  <si>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</si>
  <si>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</si>
  <si>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</si>
  <si>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</si>
  <si>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</si>
  <si>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</si>
  <si>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</si>
  <si>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</si>
  <si>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</si>
  <si>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</si>
  <si>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</si>
  <si>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</si>
  <si>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</si>
  <si>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</si>
  <si>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</si>
  <si>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</si>
  <si>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</si>
  <si>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</si>
  <si>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</si>
  <si>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</si>
  <si>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</si>
  <si>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</si>
  <si>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</si>
  <si>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</si>
  <si>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</si>
  <si>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</si>
  <si>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</si>
  <si>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</si>
  <si>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</si>
  <si>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</si>
  <si>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</si>
  <si>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</si>
  <si>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</si>
  <si>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</si>
  <si>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</si>
  <si>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Revalorizaciones de Propiedades, Plantas y Equipos</t>
  </si>
  <si>
    <t>Activos Financieros Disponibles para la Venta</t>
  </si>
  <si>
    <t>Cobertura de Flujo de  Caja</t>
  </si>
  <si>
    <t>Variaciones de Valor Razonable de Otros Activos</t>
  </si>
  <si>
    <t>Ajustes por Conversión</t>
  </si>
  <si>
    <t>Ajustes de Asociadas</t>
  </si>
  <si>
    <t>Ganancias (Pérdidas) Actuariales Definidas como Beneficios de Planes de Pensiones</t>
  </si>
  <si>
    <t>Otros Ajustes al Patrimonio Neto</t>
  </si>
  <si>
    <t>Impuesto a la Renta Relacionado a los Componentes de Otros Ingresos y Gastos con Cargo o Abono en el Patrimonio Neto</t>
  </si>
  <si>
    <t>Otros Ingresos y Gastos con Cargo o Abono en el Patrimonio Neto, Total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</si>
  <si>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</si>
  <si>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</si>
  <si>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</si>
  <si>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</si>
  <si>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</si>
  <si>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</si>
  <si>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 xml:space="preserve">  $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</si>
  <si>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</si>
  <si>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</si>
  <si>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</si>
  <si>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</si>
  <si>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</si>
  <si>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</si>
  <si>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</si>
  <si>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</si>
  <si>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</si>
  <si>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</si>
  <si>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</si>
  <si>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</si>
  <si>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</si>
  <si>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</si>
  <si>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</si>
  <si>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</si>
  <si>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</si>
  <si>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</si>
  <si>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</si>
  <si>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</si>
  <si>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</si>
  <si>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</si>
  <si>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</si>
  <si>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</si>
  <si>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</si>
  <si>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</si>
  <si>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</si>
  <si>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</si>
  <si>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</si>
  <si>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</si>
  <si>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</si>
  <si>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</si>
  <si>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</si>
  <si>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</si>
  <si>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</si>
  <si>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</si>
  <si>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</si>
  <si>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</si>
  <si>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</si>
  <si>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</si>
  <si>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</si>
  <si>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</si>
  <si>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</si>
  <si>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</si>
  <si>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</si>
  <si>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</si>
  <si>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</si>
  <si>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</si>
  <si>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</si>
  <si>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</si>
  <si>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</si>
  <si>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</si>
  <si>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</si>
  <si>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 xml:space="preserve">Pérdidas por deterioro de valor </t>
  </si>
  <si>
    <r>
      <t>Volúmenes de ventas Grupo
(valores en miles de 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facturados)</t>
    </r>
  </si>
  <si>
    <t>EcoRiles S.A.</t>
  </si>
  <si>
    <t>Estado de Resultado</t>
  </si>
  <si>
    <t>Retorno de dividendos (1)</t>
  </si>
  <si>
    <t>01-07-2012            30-09-2012</t>
  </si>
  <si>
    <t>01-07-2011            30-09-2011</t>
  </si>
  <si>
    <t>11-13</t>
  </si>
  <si>
    <t>14</t>
  </si>
  <si>
    <t>7</t>
  </si>
  <si>
    <t>Ejercicio 2012</t>
  </si>
  <si>
    <t>Periodo Dic 2011 - Dic 2012</t>
  </si>
  <si>
    <t>Diciembre 2012</t>
  </si>
  <si>
    <t>Diciembre
2012</t>
  </si>
  <si>
    <t>Compra de agua</t>
  </si>
  <si>
    <t>Variacion</t>
  </si>
  <si>
    <t>Aguas del Maipo S.A.</t>
  </si>
  <si>
    <t>-</t>
  </si>
  <si>
    <t>Marzo 2013</t>
  </si>
  <si>
    <t>Marzo 2012</t>
  </si>
  <si>
    <t>Marzo
2013</t>
  </si>
  <si>
    <t>Variación 
Mar 13 - Dic 12</t>
  </si>
  <si>
    <t>Marzo
2012</t>
  </si>
  <si>
    <t>Variación 
Mar 13 - Mar 12</t>
  </si>
  <si>
    <t>Acum Mar 2013 (MM$)</t>
  </si>
  <si>
    <t>Acum Marzo 2012</t>
  </si>
  <si>
    <t>Acum Marzo 2013</t>
  </si>
  <si>
    <t>2011</t>
  </si>
  <si>
    <t>2012</t>
  </si>
  <si>
    <t xml:space="preserve">15 de noviembre de 2012 </t>
  </si>
  <si>
    <t xml:space="preserve">18 de abril de 2012 </t>
  </si>
  <si>
    <t>Estanque Salida Complejo Vizcachas</t>
  </si>
  <si>
    <t>Extensión y Renovación de Redes de Aguas Servidas</t>
  </si>
  <si>
    <t>Otros pasivos financieros</t>
  </si>
  <si>
    <t>Provisiones por beneficios a los empleados</t>
  </si>
  <si>
    <t>Otros pasivos no financieros</t>
  </si>
  <si>
    <t>Proyecto de conexión de aguas el Yeso Azulillos (CAYA)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</si>
</sst>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_-;\-* #,##0_-;_-* &quot;-&quot;??_-;_-@_-"/>
    <numFmt numFmtId="183" formatCode="##,##0;\(##,##0\)"/>
    <numFmt numFmtId="186" formatCode="0.0%"/>
    <numFmt numFmtId="188" formatCode="#,##0;\(\ \ 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8" formatCode="\(0.0%\)"/>
  </numFmts>
  <fonts count="74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8"/>
      <name val="Calibri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name val="Arial"/>
    </font>
    <font>
      <sz val="10"/>
      <color rgb="FF000000"/>
      <name val="Trebuchet MS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0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5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5" fillId="9" borderId="0" applyNumberFormat="0" applyBorder="0" applyAlignment="0" applyProtection="0"/>
    <xf numFmtId="0" fontId="65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5" fillId="10" borderId="0" applyNumberFormat="0" applyBorder="0" applyAlignment="0" applyProtection="0"/>
    <xf numFmtId="0" fontId="65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5" fillId="11" borderId="0" applyNumberFormat="0" applyBorder="0" applyAlignment="0" applyProtection="0"/>
    <xf numFmtId="0" fontId="65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5" fillId="12" borderId="0" applyNumberFormat="0" applyBorder="0" applyAlignment="0" applyProtection="0"/>
    <xf numFmtId="0" fontId="65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5" fillId="3" borderId="0" applyNumberFormat="0" applyBorder="0" applyAlignment="0" applyProtection="0"/>
    <xf numFmtId="0" fontId="65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9" borderId="0" applyNumberFormat="0" applyBorder="0" applyAlignment="0" applyProtection="0"/>
    <xf numFmtId="0" fontId="65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5" fillId="16" borderId="0" applyNumberFormat="0" applyBorder="0" applyAlignment="0" applyProtection="0"/>
    <xf numFmtId="0" fontId="65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7" borderId="0" applyNumberFormat="0" applyBorder="0" applyAlignment="0" applyProtection="0"/>
    <xf numFmtId="0" fontId="65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9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28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39" fillId="47" borderId="3" applyNumberFormat="0" applyAlignment="0" applyProtection="0"/>
    <xf numFmtId="0" fontId="51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4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70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3" fillId="0" borderId="0" applyNumberFormat="0" applyFill="0" applyBorder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4" fillId="40" borderId="12" applyNumberFormat="0" applyFont="0" applyAlignment="0" applyProtection="0"/>
    <xf numFmtId="0" fontId="7" fillId="75" borderId="48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0" fillId="15" borderId="18" applyBorder="0"/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" fillId="8" borderId="13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</cellStyleXfs>
  <cellXfs count="113">
    <xf numFmtId="0" fontId="0" fillId="0" borderId="0" xfId="0"/>
    <xf numFmtId="186" fontId="32" fillId="0" borderId="27" xfId="2874" applyNumberFormat="1" applyFont="1" applyBorder="1" applyAlignment="1">
      <alignment vertical="center"/>
    </xf>
    <xf numFmtId="186" fontId="32" fillId="0" borderId="27" xfId="2874" applyNumberFormat="1" applyFont="1" applyBorder="1" applyAlignment="1">
      <alignment horizontal="right" vertical="center" wrapText="1"/>
    </xf>
    <xf numFmtId="10" fontId="32" fillId="0" borderId="27" xfId="2874" applyNumberFormat="1" applyFont="1" applyBorder="1" applyAlignment="1">
      <alignment horizontal="right" vertical="center" wrapText="1"/>
    </xf>
    <xf numFmtId="10" fontId="32" fillId="0" borderId="40" xfId="2874" applyNumberFormat="1" applyFont="1" applyBorder="1" applyAlignment="1">
      <alignment horizontal="right" vertical="center" wrapText="1"/>
    </xf>
    <xf numFmtId="183" fontId="32" fillId="0" borderId="32" xfId="2401" applyNumberFormat="1" applyFont="1" applyBorder="1" applyAlignment="1">
      <alignment vertical="center"/>
    </xf>
    <xf numFmtId="183" fontId="32" fillId="0" borderId="0" xfId="2401" applyNumberFormat="1" applyFont="1" applyBorder="1" applyAlignment="1">
      <alignment vertical="center"/>
    </xf>
    <xf numFmtId="186" fontId="32" fillId="0" borderId="42" xfId="2874" applyNumberFormat="1" applyFont="1" applyBorder="1" applyAlignment="1">
      <alignment horizontal="right" vertical="center" wrapText="1"/>
    </xf>
    <xf numFmtId="186" fontId="32" fillId="0" borderId="32" xfId="2874" applyNumberFormat="1" applyFont="1" applyBorder="1" applyAlignment="1">
      <alignment horizontal="right" vertical="center"/>
    </xf>
    <xf numFmtId="198" fontId="32" fillId="0" borderId="27" xfId="2874" applyNumberFormat="1" applyFont="1" applyBorder="1" applyAlignment="1">
      <alignment horizontal="right" vertical="center" wrapText="1"/>
    </xf>
    <xf numFmtId="0" fontId="0" fillId="0" borderId="0" xfId="0"/>
    <xf numFmtId="0" fontId="31" fillId="76" borderId="28" xfId="0" quotePrefix="1" applyFont="1" applyFill="1" applyBorder="1" applyAlignment="1">
      <alignment horizontal="left" vertical="center" wrapText="1"/>
    </xf>
    <xf numFmtId="0" fontId="31" fillId="76" borderId="38" xfId="0" applyFont="1" applyFill="1" applyBorder="1" applyAlignment="1">
      <alignment horizontal="center" vertical="center" wrapText="1"/>
    </xf>
    <xf numFmtId="0" fontId="31" fillId="76" borderId="47" xfId="0" applyFont="1" applyFill="1" applyBorder="1" applyAlignment="1">
      <alignment horizontal="center" vertical="center" wrapText="1"/>
    </xf>
    <xf numFmtId="0" fontId="31" fillId="76" borderId="45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vertical="center" wrapText="1"/>
    </xf>
    <xf numFmtId="0" fontId="32" fillId="0" borderId="3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31" fillId="76" borderId="30" xfId="0" applyFont="1" applyFill="1" applyBorder="1" applyAlignment="1">
      <alignment vertical="center"/>
    </xf>
    <xf numFmtId="183" fontId="31" fillId="76" borderId="16" xfId="0" applyNumberFormat="1" applyFont="1" applyFill="1" applyBorder="1" applyAlignment="1">
      <alignment vertical="center"/>
    </xf>
    <xf numFmtId="183" fontId="31" fillId="76" borderId="43" xfId="0" applyNumberFormat="1" applyFont="1" applyFill="1" applyBorder="1" applyAlignment="1">
      <alignment vertical="center"/>
    </xf>
    <xf numFmtId="186" fontId="31" fillId="76" borderId="31" xfId="2874" applyNumberFormat="1" applyFont="1" applyFill="1" applyBorder="1" applyAlignment="1">
      <alignment horizontal="right" vertical="center" wrapText="1"/>
    </xf>
    <xf numFmtId="0" fontId="32" fillId="0" borderId="32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1" fillId="76" borderId="33" xfId="0" applyFont="1" applyFill="1" applyBorder="1" applyAlignment="1">
      <alignment vertical="center"/>
    </xf>
    <xf numFmtId="183" fontId="31" fillId="76" borderId="34" xfId="0" applyNumberFormat="1" applyFont="1" applyFill="1" applyBorder="1" applyAlignment="1">
      <alignment vertical="center"/>
    </xf>
    <xf numFmtId="183" fontId="31" fillId="76" borderId="44" xfId="0" applyNumberFormat="1" applyFont="1" applyFill="1" applyBorder="1" applyAlignment="1">
      <alignment vertical="center"/>
    </xf>
    <xf numFmtId="186" fontId="31" fillId="76" borderId="35" xfId="2874" applyNumberFormat="1" applyFont="1" applyFill="1" applyBorder="1" applyAlignment="1">
      <alignment horizontal="right" vertical="center" wrapText="1"/>
    </xf>
    <xf numFmtId="0" fontId="31" fillId="76" borderId="37" xfId="0" applyFont="1" applyFill="1" applyBorder="1" applyAlignment="1">
      <alignment horizontal="left" vertical="center" wrapText="1"/>
    </xf>
    <xf numFmtId="17" fontId="31" fillId="76" borderId="38" xfId="0" applyNumberFormat="1" applyFont="1" applyFill="1" applyBorder="1" applyAlignment="1">
      <alignment horizontal="center" vertical="center" wrapText="1"/>
    </xf>
    <xf numFmtId="0" fontId="31" fillId="76" borderId="38" xfId="0" quotePrefix="1" applyFont="1" applyFill="1" applyBorder="1" applyAlignment="1">
      <alignment horizontal="center" vertical="center" wrapText="1"/>
    </xf>
    <xf numFmtId="0" fontId="31" fillId="76" borderId="29" xfId="0" quotePrefix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32" fillId="76" borderId="16" xfId="0" applyFont="1" applyFill="1" applyBorder="1" applyAlignment="1">
      <alignment horizontal="center" vertical="center"/>
    </xf>
    <xf numFmtId="0" fontId="32" fillId="76" borderId="16" xfId="0" applyFont="1" applyFill="1" applyBorder="1" applyAlignment="1">
      <alignment vertical="center"/>
    </xf>
    <xf numFmtId="0" fontId="32" fillId="76" borderId="31" xfId="0" applyFont="1" applyFill="1" applyBorder="1" applyAlignment="1">
      <alignment horizontal="right" vertical="center"/>
    </xf>
    <xf numFmtId="2" fontId="32" fillId="0" borderId="32" xfId="0" applyNumberFormat="1" applyFont="1" applyBorder="1" applyAlignment="1">
      <alignment vertical="center"/>
    </xf>
    <xf numFmtId="0" fontId="32" fillId="0" borderId="21" xfId="0" applyFont="1" applyBorder="1" applyAlignment="1">
      <alignment vertical="center" wrapText="1"/>
    </xf>
    <xf numFmtId="0" fontId="32" fillId="0" borderId="24" xfId="0" applyFont="1" applyBorder="1" applyAlignment="1">
      <alignment vertical="center"/>
    </xf>
    <xf numFmtId="0" fontId="32" fillId="0" borderId="36" xfId="0" applyFont="1" applyBorder="1" applyAlignment="1">
      <alignment horizontal="center" vertical="center"/>
    </xf>
    <xf numFmtId="2" fontId="32" fillId="0" borderId="36" xfId="0" applyNumberFormat="1" applyFont="1" applyBorder="1" applyAlignment="1">
      <alignment vertical="center"/>
    </xf>
    <xf numFmtId="0" fontId="31" fillId="76" borderId="28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center" vertical="center" wrapText="1"/>
    </xf>
    <xf numFmtId="188" fontId="32" fillId="0" borderId="32" xfId="0" applyNumberFormat="1" applyFont="1" applyBorder="1" applyAlignment="1">
      <alignment horizontal="right" vertical="center"/>
    </xf>
    <xf numFmtId="0" fontId="32" fillId="0" borderId="39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0" fontId="31" fillId="76" borderId="47" xfId="0" quotePrefix="1" applyFont="1" applyFill="1" applyBorder="1" applyAlignment="1">
      <alignment horizontal="center" vertical="center" wrapText="1"/>
    </xf>
    <xf numFmtId="0" fontId="31" fillId="76" borderId="45" xfId="0" quotePrefix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/>
    </xf>
    <xf numFmtId="3" fontId="32" fillId="0" borderId="32" xfId="0" applyNumberFormat="1" applyFont="1" applyBorder="1" applyAlignment="1">
      <alignment horizontal="right" vertical="center"/>
    </xf>
    <xf numFmtId="3" fontId="32" fillId="0" borderId="25" xfId="0" applyNumberFormat="1" applyFont="1" applyBorder="1" applyAlignment="1">
      <alignment horizontal="right" vertical="center"/>
    </xf>
    <xf numFmtId="0" fontId="31" fillId="76" borderId="30" xfId="0" applyFont="1" applyFill="1" applyBorder="1" applyAlignment="1">
      <alignment horizontal="left" vertical="center"/>
    </xf>
    <xf numFmtId="188" fontId="31" fillId="77" borderId="16" xfId="0" applyNumberFormat="1" applyFont="1" applyFill="1" applyBorder="1" applyAlignment="1">
      <alignment horizontal="right" vertical="center"/>
    </xf>
    <xf numFmtId="3" fontId="31" fillId="77" borderId="16" xfId="0" applyNumberFormat="1" applyFont="1" applyFill="1" applyBorder="1" applyAlignment="1">
      <alignment horizontal="right" vertical="center"/>
    </xf>
    <xf numFmtId="198" fontId="31" fillId="76" borderId="31" xfId="2874" applyNumberFormat="1" applyFont="1" applyFill="1" applyBorder="1" applyAlignment="1">
      <alignment horizontal="right" vertical="center" wrapText="1"/>
    </xf>
    <xf numFmtId="0" fontId="32" fillId="0" borderId="25" xfId="0" applyFont="1" applyBorder="1" applyAlignment="1">
      <alignment vertical="center"/>
    </xf>
    <xf numFmtId="3" fontId="32" fillId="0" borderId="23" xfId="0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17" fontId="31" fillId="76" borderId="24" xfId="0" quotePrefix="1" applyNumberFormat="1" applyFont="1" applyFill="1" applyBorder="1" applyAlignment="1">
      <alignment horizontal="left" vertical="center" wrapText="1"/>
    </xf>
    <xf numFmtId="3" fontId="31" fillId="76" borderId="36" xfId="0" applyNumberFormat="1" applyFont="1" applyFill="1" applyBorder="1" applyAlignment="1">
      <alignment horizontal="right" vertical="center"/>
    </xf>
    <xf numFmtId="188" fontId="31" fillId="77" borderId="34" xfId="0" applyNumberFormat="1" applyFont="1" applyFill="1" applyBorder="1" applyAlignment="1">
      <alignment horizontal="right" vertical="center"/>
    </xf>
    <xf numFmtId="198" fontId="31" fillId="76" borderId="35" xfId="2874" applyNumberFormat="1" applyFont="1" applyFill="1" applyBorder="1" applyAlignment="1">
      <alignment horizontal="right" vertical="center" wrapText="1"/>
    </xf>
    <xf numFmtId="17" fontId="31" fillId="76" borderId="28" xfId="0" quotePrefix="1" applyNumberFormat="1" applyFont="1" applyFill="1" applyBorder="1" applyAlignment="1">
      <alignment horizontal="left" vertical="center" wrapText="1"/>
    </xf>
    <xf numFmtId="17" fontId="31" fillId="76" borderId="29" xfId="0" quotePrefix="1" applyNumberFormat="1" applyFont="1" applyFill="1" applyBorder="1" applyAlignment="1">
      <alignment horizontal="center" vertical="center" wrapText="1"/>
    </xf>
    <xf numFmtId="166" fontId="32" fillId="0" borderId="49" xfId="2319" applyNumberFormat="1" applyFont="1" applyBorder="1" applyAlignment="1">
      <alignment horizontal="left" vertical="center"/>
    </xf>
    <xf numFmtId="166" fontId="32" fillId="0" borderId="27" xfId="2319" applyNumberFormat="1" applyFont="1" applyBorder="1" applyAlignment="1">
      <alignment horizontal="right" vertical="center"/>
    </xf>
    <xf numFmtId="166" fontId="32" fillId="0" borderId="50" xfId="2319" applyNumberFormat="1" applyFont="1" applyBorder="1" applyAlignment="1">
      <alignment horizontal="left" vertical="center"/>
    </xf>
    <xf numFmtId="166" fontId="32" fillId="0" borderId="42" xfId="2319" applyNumberFormat="1" applyFont="1" applyBorder="1" applyAlignment="1">
      <alignment horizontal="right" vertical="center"/>
    </xf>
    <xf numFmtId="0" fontId="31" fillId="76" borderId="38" xfId="0" quotePrefix="1" applyFont="1" applyFill="1" applyBorder="1" applyAlignment="1">
      <alignment horizontal="center" vertical="center" wrapText="1"/>
    </xf>
    <xf numFmtId="17" fontId="31" fillId="76" borderId="38" xfId="0" applyNumberFormat="1" applyFont="1" applyFill="1" applyBorder="1" applyAlignment="1">
      <alignment horizontal="center" vertical="center" wrapText="1"/>
    </xf>
    <xf numFmtId="17" fontId="31" fillId="76" borderId="29" xfId="0" quotePrefix="1" applyNumberFormat="1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left" vertical="center"/>
    </xf>
    <xf numFmtId="3" fontId="64" fillId="0" borderId="32" xfId="0" applyNumberFormat="1" applyFont="1" applyBorder="1" applyAlignment="1">
      <alignment horizontal="right"/>
    </xf>
    <xf numFmtId="17" fontId="31" fillId="76" borderId="51" xfId="0" applyNumberFormat="1" applyFont="1" applyFill="1" applyBorder="1" applyAlignment="1">
      <alignment horizontal="left" vertical="center" wrapText="1"/>
    </xf>
    <xf numFmtId="3" fontId="31" fillId="76" borderId="34" xfId="0" applyNumberFormat="1" applyFont="1" applyFill="1" applyBorder="1" applyAlignment="1">
      <alignment horizontal="right" vertical="center"/>
    </xf>
    <xf numFmtId="186" fontId="31" fillId="76" borderId="34" xfId="2874" applyNumberFormat="1" applyFont="1" applyFill="1" applyBorder="1" applyAlignment="1">
      <alignment horizontal="right" vertical="center"/>
    </xf>
    <xf numFmtId="186" fontId="31" fillId="76" borderId="35" xfId="2874" applyNumberFormat="1" applyFont="1" applyFill="1" applyBorder="1" applyAlignment="1">
      <alignment horizontal="right" vertical="center"/>
    </xf>
    <xf numFmtId="17" fontId="31" fillId="76" borderId="47" xfId="0" applyNumberFormat="1" applyFont="1" applyFill="1" applyBorder="1" applyAlignment="1">
      <alignment horizontal="center" vertical="center" wrapText="1"/>
    </xf>
    <xf numFmtId="17" fontId="31" fillId="76" borderId="45" xfId="0" quotePrefix="1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vertical="center" wrapText="1"/>
    </xf>
    <xf numFmtId="49" fontId="32" fillId="0" borderId="22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17" fontId="32" fillId="0" borderId="25" xfId="0" applyNumberFormat="1" applyFont="1" applyFill="1" applyBorder="1" applyAlignment="1">
      <alignment horizontal="center" vertical="center" wrapText="1"/>
    </xf>
    <xf numFmtId="17" fontId="32" fillId="0" borderId="27" xfId="0" applyNumberFormat="1" applyFont="1" applyFill="1" applyBorder="1" applyAlignment="1">
      <alignment horizontal="center" vertical="center" wrapText="1"/>
    </xf>
    <xf numFmtId="3" fontId="73" fillId="0" borderId="32" xfId="0" applyNumberFormat="1" applyFont="1" applyBorder="1"/>
    <xf numFmtId="188" fontId="32" fillId="0" borderId="25" xfId="0" applyNumberFormat="1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186" fontId="32" fillId="0" borderId="27" xfId="2874" applyNumberFormat="1" applyFont="1" applyBorder="1" applyAlignment="1">
      <alignment horizontal="right" vertical="center"/>
    </xf>
    <xf numFmtId="0" fontId="31" fillId="76" borderId="37" xfId="0" applyFont="1" applyFill="1" applyBorder="1" applyAlignment="1">
      <alignment vertical="center" wrapText="1"/>
    </xf>
    <xf numFmtId="17" fontId="31" fillId="76" borderId="38" xfId="0" quotePrefix="1" applyNumberFormat="1" applyFont="1" applyFill="1" applyBorder="1" applyAlignment="1">
      <alignment horizontal="center" vertical="center" wrapText="1"/>
    </xf>
    <xf numFmtId="17" fontId="31" fillId="76" borderId="45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justify" vertical="center"/>
    </xf>
    <xf numFmtId="3" fontId="64" fillId="0" borderId="32" xfId="0" applyNumberFormat="1" applyFont="1" applyBorder="1"/>
    <xf numFmtId="0" fontId="31" fillId="0" borderId="21" xfId="0" applyFont="1" applyBorder="1" applyAlignment="1">
      <alignment horizontal="left" vertical="center"/>
    </xf>
    <xf numFmtId="188" fontId="32" fillId="0" borderId="27" xfId="0" applyNumberFormat="1" applyFont="1" applyBorder="1" applyAlignment="1">
      <alignment horizontal="right" vertical="center"/>
    </xf>
    <xf numFmtId="0" fontId="31" fillId="76" borderId="16" xfId="0" quotePrefix="1" applyFont="1" applyFill="1" applyBorder="1" applyAlignment="1">
      <alignment horizontal="center" vertical="center" wrapText="1"/>
    </xf>
    <xf numFmtId="0" fontId="31" fillId="76" borderId="16" xfId="0" applyFont="1" applyFill="1" applyBorder="1" applyAlignment="1">
      <alignment horizontal="center" vertical="center" wrapText="1"/>
    </xf>
    <xf numFmtId="0" fontId="31" fillId="76" borderId="16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 wrapText="1"/>
    </xf>
    <xf numFmtId="188" fontId="32" fillId="0" borderId="16" xfId="0" applyNumberFormat="1" applyFont="1" applyBorder="1" applyAlignment="1">
      <alignment horizontal="right" vertical="center"/>
    </xf>
    <xf numFmtId="186" fontId="32" fillId="0" borderId="16" xfId="2874" applyNumberFormat="1" applyFont="1" applyBorder="1" applyAlignment="1">
      <alignment horizontal="right" vertical="center" wrapText="1"/>
    </xf>
    <xf numFmtId="0" fontId="32" fillId="76" borderId="33" xfId="0" applyFont="1" applyFill="1" applyBorder="1" applyAlignment="1">
      <alignment vertical="center"/>
    </xf>
    <xf numFmtId="188" fontId="32" fillId="76" borderId="16" xfId="0" applyNumberFormat="1" applyFont="1" applyFill="1" applyBorder="1" applyAlignment="1">
      <alignment horizontal="right" vertical="center"/>
    </xf>
    <xf numFmtId="186" fontId="32" fillId="76" borderId="16" xfId="2874" applyNumberFormat="1" applyFont="1" applyFill="1" applyBorder="1" applyAlignment="1">
      <alignment horizontal="right" vertical="center" wrapText="1"/>
    </xf>
    <xf numFmtId="0" fontId="32" fillId="76" borderId="28" xfId="0" applyFont="1" applyFill="1" applyBorder="1" applyAlignment="1">
      <alignment horizontal="left" vertical="center" wrapText="1"/>
    </xf>
    <xf numFmtId="186" fontId="32" fillId="76" borderId="16" xfId="2874" applyNumberFormat="1" applyFont="1" applyFill="1" applyBorder="1" applyAlignment="1">
      <alignment vertical="center" wrapText="1"/>
    </xf>
  </cellXfs>
  <cellStyles count="4200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10" xfId="19"/>
    <cellStyle name="20% - Énfasis1 2 11" xfId="20"/>
    <cellStyle name="20% - Énfasis1 2 12" xfId="21"/>
    <cellStyle name="20% - Énfasis1 2 13" xfId="22"/>
    <cellStyle name="20% - Énfasis1 2 14" xfId="23"/>
    <cellStyle name="20% - Énfasis1 2 15" xfId="24"/>
    <cellStyle name="20% - Énfasis1 2 16" xfId="25"/>
    <cellStyle name="20% - Énfasis1 2 2" xfId="26"/>
    <cellStyle name="20% - Énfasis1 2 3" xfId="27"/>
    <cellStyle name="20% - Énfasis1 2 4" xfId="28"/>
    <cellStyle name="20% - Énfasis1 2 5" xfId="29"/>
    <cellStyle name="20% - Énfasis1 2 6" xfId="30"/>
    <cellStyle name="20% - Énfasis1 2 7" xfId="31"/>
    <cellStyle name="20% - Énfasis1 2 8" xfId="32"/>
    <cellStyle name="20% - Énfasis1 2 9" xfId="33"/>
    <cellStyle name="20% - Énfasis1 3" xfId="34"/>
    <cellStyle name="20% - Énfasis1 4" xfId="35"/>
    <cellStyle name="20% - Énfasis1 5" xfId="36"/>
    <cellStyle name="20% - Énfasis2" xfId="37" builtinId="34" customBuiltin="1"/>
    <cellStyle name="20% - Énfasis2 2" xfId="38"/>
    <cellStyle name="20% - Énfasis2 2 10" xfId="39"/>
    <cellStyle name="20% - Énfasis2 2 11" xfId="40"/>
    <cellStyle name="20% - Énfasis2 2 12" xfId="41"/>
    <cellStyle name="20% - Énfasis2 2 13" xfId="42"/>
    <cellStyle name="20% - Énfasis2 2 14" xfId="43"/>
    <cellStyle name="20% - Énfasis2 2 15" xfId="44"/>
    <cellStyle name="20% - Énfasis2 2 16" xfId="45"/>
    <cellStyle name="20% - Énfasis2 2 2" xfId="46"/>
    <cellStyle name="20% - Énfasis2 2 3" xfId="47"/>
    <cellStyle name="20% - Énfasis2 2 4" xfId="48"/>
    <cellStyle name="20% - Énfasis2 2 5" xfId="49"/>
    <cellStyle name="20% - Énfasis2 2 6" xfId="50"/>
    <cellStyle name="20% - Énfasis2 2 7" xfId="51"/>
    <cellStyle name="20% - Énfasis2 2 8" xfId="52"/>
    <cellStyle name="20% - Énfasis2 2 9" xfId="53"/>
    <cellStyle name="20% - Énfasis2 3" xfId="54"/>
    <cellStyle name="20% - Énfasis2 4" xfId="55"/>
    <cellStyle name="20% - Énfasis2 5" xfId="56"/>
    <cellStyle name="20% - Énfasis3" xfId="57" builtinId="38" customBuiltin="1"/>
    <cellStyle name="20% - Énfasis3 2" xfId="58"/>
    <cellStyle name="20% - Énfasis3 2 10" xfId="59"/>
    <cellStyle name="20% - Énfasis3 2 11" xfId="60"/>
    <cellStyle name="20% - Énfasis3 2 12" xfId="61"/>
    <cellStyle name="20% - Énfasis3 2 13" xfId="62"/>
    <cellStyle name="20% - Énfasis3 2 14" xfId="63"/>
    <cellStyle name="20% - Énfasis3 2 15" xfId="64"/>
    <cellStyle name="20% - Énfasis3 2 16" xfId="65"/>
    <cellStyle name="20% - Énfasis3 2 2" xfId="66"/>
    <cellStyle name="20% - Énfasis3 2 3" xfId="67"/>
    <cellStyle name="20% - Énfasis3 2 4" xfId="68"/>
    <cellStyle name="20% - Énfasis3 2 5" xfId="69"/>
    <cellStyle name="20% - Énfasis3 2 6" xfId="70"/>
    <cellStyle name="20% - Énfasis3 2 7" xfId="71"/>
    <cellStyle name="20% - Énfasis3 2 8" xfId="72"/>
    <cellStyle name="20% - Énfasis3 2 9" xfId="73"/>
    <cellStyle name="20% - Énfasis3 3" xfId="74"/>
    <cellStyle name="20% - Énfasis3 4" xfId="75"/>
    <cellStyle name="20% - Énfasis3 5" xfId="76"/>
    <cellStyle name="20% - Énfasis4" xfId="77" builtinId="42" customBuiltin="1"/>
    <cellStyle name="20% - Énfasis4 2" xfId="78"/>
    <cellStyle name="20% - Énfasis4 2 10" xfId="79"/>
    <cellStyle name="20% - Énfasis4 2 11" xfId="80"/>
    <cellStyle name="20% - Énfasis4 2 12" xfId="81"/>
    <cellStyle name="20% - Énfasis4 2 13" xfId="82"/>
    <cellStyle name="20% - Énfasis4 2 14" xfId="83"/>
    <cellStyle name="20% - Énfasis4 2 15" xfId="84"/>
    <cellStyle name="20% - Énfasis4 2 16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2 7" xfId="91"/>
    <cellStyle name="20% - Énfasis4 2 8" xfId="92"/>
    <cellStyle name="20% - Énfasis4 2 9" xfId="93"/>
    <cellStyle name="20% - Énfasis4 3" xfId="94"/>
    <cellStyle name="20% - Énfasis4 4" xfId="95"/>
    <cellStyle name="20% - Énfasis4 5" xfId="96"/>
    <cellStyle name="20% - Énfasis5" xfId="97" builtinId="46" customBuiltin="1"/>
    <cellStyle name="20% - Énfasis5 2" xfId="98"/>
    <cellStyle name="20% - Énfasis5 2 10" xfId="99"/>
    <cellStyle name="20% - Énfasis5 2 11" xfId="100"/>
    <cellStyle name="20% - Énfasis5 2 12" xfId="101"/>
    <cellStyle name="20% - Énfasis5 2 13" xfId="102"/>
    <cellStyle name="20% - Énfasis5 2 14" xfId="103"/>
    <cellStyle name="20% - Énfasis5 2 15" xfId="104"/>
    <cellStyle name="20% - Énfasis5 2 16" xfId="105"/>
    <cellStyle name="20% - Énfasis5 2 2" xfId="106"/>
    <cellStyle name="20% - Énfasis5 2 3" xfId="107"/>
    <cellStyle name="20% - Énfasis5 2 4" xfId="108"/>
    <cellStyle name="20% - Énfasis5 2 5" xfId="109"/>
    <cellStyle name="20% - Énfasis5 2 6" xfId="110"/>
    <cellStyle name="20% - Énfasis5 2 7" xfId="111"/>
    <cellStyle name="20% - Énfasis5 2 8" xfId="112"/>
    <cellStyle name="20% - Énfasis5 2 9" xfId="113"/>
    <cellStyle name="20% - Énfasis5 3" xfId="114"/>
    <cellStyle name="20% - Énfasis5 4" xfId="115"/>
    <cellStyle name="20% - Énfasis5 5" xfId="116"/>
    <cellStyle name="20% - Énfasis6" xfId="117" builtinId="50" customBuiltin="1"/>
    <cellStyle name="20% - Énfasis6 2" xfId="118"/>
    <cellStyle name="20% - Énfasis6 2 10" xfId="119"/>
    <cellStyle name="20% - Énfasis6 2 11" xfId="120"/>
    <cellStyle name="20% - Énfasis6 2 12" xfId="121"/>
    <cellStyle name="20% - Énfasis6 2 13" xfId="122"/>
    <cellStyle name="20% - Énfasis6 2 14" xfId="123"/>
    <cellStyle name="20% - Énfasis6 2 15" xfId="124"/>
    <cellStyle name="20% - Énfasis6 2 16" xfId="125"/>
    <cellStyle name="20% - Énfasis6 2 2" xfId="126"/>
    <cellStyle name="20% - Énfasis6 2 3" xfId="127"/>
    <cellStyle name="20% - Énfasis6 2 4" xfId="128"/>
    <cellStyle name="20% - Énfasis6 2 5" xfId="129"/>
    <cellStyle name="20% - Énfasis6 2 6" xfId="130"/>
    <cellStyle name="20% - Énfasis6 2 7" xfId="131"/>
    <cellStyle name="20% - Énfasis6 2 8" xfId="132"/>
    <cellStyle name="20% - Énfasis6 2 9" xfId="133"/>
    <cellStyle name="20% - Énfasis6 3" xfId="134"/>
    <cellStyle name="20% - Énfasis6 4" xfId="135"/>
    <cellStyle name="20% - Énfasis6 5" xfId="136"/>
    <cellStyle name="40% - Accent1" xfId="137"/>
    <cellStyle name="40% - Accent2" xfId="138"/>
    <cellStyle name="40% - Accent3" xfId="139"/>
    <cellStyle name="40% - Accent4" xfId="140"/>
    <cellStyle name="40% - Accent5" xfId="141"/>
    <cellStyle name="40% - Accent6" xfId="142"/>
    <cellStyle name="40% - akcent 1" xfId="143"/>
    <cellStyle name="40% - akcent 2" xfId="144"/>
    <cellStyle name="40% - akcent 3" xfId="145"/>
    <cellStyle name="40% - akcent 4" xfId="146"/>
    <cellStyle name="40% - akcent 5" xfId="147"/>
    <cellStyle name="40% - akcent 6" xfId="148"/>
    <cellStyle name="40% - Énfasis1" xfId="149" builtinId="31" customBuiltin="1"/>
    <cellStyle name="40% - Énfasis1 2" xfId="150"/>
    <cellStyle name="40% - Énfasis1 2 10" xfId="151"/>
    <cellStyle name="40% - Énfasis1 2 11" xfId="152"/>
    <cellStyle name="40% - Énfasis1 2 12" xfId="153"/>
    <cellStyle name="40% - Énfasis1 2 13" xfId="154"/>
    <cellStyle name="40% - Énfasis1 2 14" xfId="155"/>
    <cellStyle name="40% - Énfasis1 2 15" xfId="156"/>
    <cellStyle name="40% - Énfasis1 2 16" xfId="157"/>
    <cellStyle name="40% - Énfasis1 2 2" xfId="158"/>
    <cellStyle name="40% - Énfasis1 2 3" xfId="159"/>
    <cellStyle name="40% - Énfasis1 2 4" xfId="160"/>
    <cellStyle name="40% - Énfasis1 2 5" xfId="161"/>
    <cellStyle name="40% - Énfasis1 2 6" xfId="162"/>
    <cellStyle name="40% - Énfasis1 2 7" xfId="163"/>
    <cellStyle name="40% - Énfasis1 2 8" xfId="164"/>
    <cellStyle name="40% - Énfasis1 2 9" xfId="165"/>
    <cellStyle name="40% - Énfasis1 3" xfId="166"/>
    <cellStyle name="40% - Énfasis1 4" xfId="167"/>
    <cellStyle name="40% - Énfasis1 5" xfId="168"/>
    <cellStyle name="40% - Énfasis2" xfId="169" builtinId="35" customBuiltin="1"/>
    <cellStyle name="40% - Énfasis2 2" xfId="170"/>
    <cellStyle name="40% - Énfasis2 2 10" xfId="171"/>
    <cellStyle name="40% - Énfasis2 2 11" xfId="172"/>
    <cellStyle name="40% - Énfasis2 2 12" xfId="173"/>
    <cellStyle name="40% - Énfasis2 2 13" xfId="174"/>
    <cellStyle name="40% - Énfasis2 2 14" xfId="175"/>
    <cellStyle name="40% - Énfasis2 2 15" xfId="176"/>
    <cellStyle name="40% - Énfasis2 2 16" xfId="177"/>
    <cellStyle name="40% - Énfasis2 2 2" xfId="178"/>
    <cellStyle name="40% - Énfasis2 2 3" xfId="179"/>
    <cellStyle name="40% - Énfasis2 2 4" xfId="180"/>
    <cellStyle name="40% - Énfasis2 2 5" xfId="181"/>
    <cellStyle name="40% - Énfasis2 2 6" xfId="182"/>
    <cellStyle name="40% - Énfasis2 2 7" xfId="183"/>
    <cellStyle name="40% - Énfasis2 2 8" xfId="184"/>
    <cellStyle name="40% - Énfasis2 2 9" xfId="185"/>
    <cellStyle name="40% - Énfasis2 3" xfId="186"/>
    <cellStyle name="40% - Énfasis2 4" xfId="187"/>
    <cellStyle name="40% - Énfasis2 5" xfId="188"/>
    <cellStyle name="40% - Énfasis3" xfId="189" builtinId="39" customBuiltin="1"/>
    <cellStyle name="40% - Énfasis3 2" xfId="190"/>
    <cellStyle name="40% - Énfasis3 2 10" xfId="191"/>
    <cellStyle name="40% - Énfasis3 2 11" xfId="192"/>
    <cellStyle name="40% - Énfasis3 2 12" xfId="193"/>
    <cellStyle name="40% - Énfasis3 2 13" xfId="194"/>
    <cellStyle name="40% - Énfasis3 2 14" xfId="195"/>
    <cellStyle name="40% - Énfasis3 2 15" xfId="196"/>
    <cellStyle name="40% - Énfasis3 2 16" xfId="197"/>
    <cellStyle name="40% - Énfasis3 2 2" xfId="198"/>
    <cellStyle name="40% - Énfasis3 2 3" xfId="199"/>
    <cellStyle name="40% - Énfasis3 2 4" xfId="200"/>
    <cellStyle name="40% - Énfasis3 2 5" xfId="201"/>
    <cellStyle name="40% - Énfasis3 2 6" xfId="202"/>
    <cellStyle name="40% - Énfasis3 2 7" xfId="203"/>
    <cellStyle name="40% - Énfasis3 2 8" xfId="204"/>
    <cellStyle name="40% - Énfasis3 2 9" xfId="205"/>
    <cellStyle name="40% - Énfasis3 3" xfId="206"/>
    <cellStyle name="40% - Énfasis3 4" xfId="207"/>
    <cellStyle name="40% - Énfasis3 5" xfId="208"/>
    <cellStyle name="40% - Énfasis4" xfId="209" builtinId="43" customBuiltin="1"/>
    <cellStyle name="40% - Énfasis4 2" xfId="210"/>
    <cellStyle name="40% - Énfasis4 2 10" xfId="211"/>
    <cellStyle name="40% - Énfasis4 2 11" xfId="212"/>
    <cellStyle name="40% - Énfasis4 2 12" xfId="213"/>
    <cellStyle name="40% - Énfasis4 2 13" xfId="214"/>
    <cellStyle name="40% - Énfasis4 2 14" xfId="215"/>
    <cellStyle name="40% - Énfasis4 2 15" xfId="216"/>
    <cellStyle name="40% - Énfasis4 2 16" xfId="217"/>
    <cellStyle name="40% - Énfasis4 2 2" xfId="218"/>
    <cellStyle name="40% - Énfasis4 2 3" xfId="219"/>
    <cellStyle name="40% - Énfasis4 2 4" xfId="220"/>
    <cellStyle name="40% - Énfasis4 2 5" xfId="221"/>
    <cellStyle name="40% - Énfasis4 2 6" xfId="222"/>
    <cellStyle name="40% - Énfasis4 2 7" xfId="223"/>
    <cellStyle name="40% - Énfasis4 2 8" xfId="224"/>
    <cellStyle name="40% - Énfasis4 2 9" xfId="225"/>
    <cellStyle name="40% - Énfasis4 3" xfId="226"/>
    <cellStyle name="40% - Énfasis4 4" xfId="227"/>
    <cellStyle name="40% - Énfasis4 5" xfId="228"/>
    <cellStyle name="40% - Énfasis5" xfId="229" builtinId="47" customBuiltin="1"/>
    <cellStyle name="40% - Énfasis5 2" xfId="230"/>
    <cellStyle name="40% - Énfasis5 2 10" xfId="231"/>
    <cellStyle name="40% - Énfasis5 2 11" xfId="232"/>
    <cellStyle name="40% - Énfasis5 2 12" xfId="233"/>
    <cellStyle name="40% - Énfasis5 2 13" xfId="234"/>
    <cellStyle name="40% - Énfasis5 2 14" xfId="235"/>
    <cellStyle name="40% - Énfasis5 2 15" xfId="236"/>
    <cellStyle name="40% - Énfasis5 2 16" xfId="237"/>
    <cellStyle name="40% - Énfasis5 2 2" xfId="238"/>
    <cellStyle name="40% - Énfasis5 2 3" xfId="239"/>
    <cellStyle name="40% - Énfasis5 2 4" xfId="240"/>
    <cellStyle name="40% - Énfasis5 2 5" xfId="241"/>
    <cellStyle name="40% - Énfasis5 2 6" xfId="242"/>
    <cellStyle name="40% - Énfasis5 2 7" xfId="243"/>
    <cellStyle name="40% - Énfasis5 2 8" xfId="244"/>
    <cellStyle name="40% - Énfasis5 2 9" xfId="245"/>
    <cellStyle name="40% - Énfasis5 3" xfId="246"/>
    <cellStyle name="40% - Énfasis5 4" xfId="247"/>
    <cellStyle name="40% - Énfasis5 5" xfId="248"/>
    <cellStyle name="40% - Énfasis6" xfId="249" builtinId="51" customBuiltin="1"/>
    <cellStyle name="40% - Énfasis6 2" xfId="250"/>
    <cellStyle name="40% - Énfasis6 2 10" xfId="251"/>
    <cellStyle name="40% - Énfasis6 2 11" xfId="252"/>
    <cellStyle name="40% - Énfasis6 2 12" xfId="253"/>
    <cellStyle name="40% - Énfasis6 2 13" xfId="254"/>
    <cellStyle name="40% - Énfasis6 2 14" xfId="255"/>
    <cellStyle name="40% - Énfasis6 2 15" xfId="256"/>
    <cellStyle name="40% - Énfasis6 2 16" xfId="257"/>
    <cellStyle name="40% - Énfasis6 2 2" xfId="258"/>
    <cellStyle name="40% - Énfasis6 2 3" xfId="259"/>
    <cellStyle name="40% - Énfasis6 2 4" xfId="260"/>
    <cellStyle name="40% - Énfasis6 2 5" xfId="261"/>
    <cellStyle name="40% - Énfasis6 2 6" xfId="262"/>
    <cellStyle name="40% - Énfasis6 2 7" xfId="263"/>
    <cellStyle name="40% - Énfasis6 2 8" xfId="264"/>
    <cellStyle name="40% - Énfasis6 2 9" xfId="265"/>
    <cellStyle name="40% - Énfasis6 3" xfId="266"/>
    <cellStyle name="40% - Énfasis6 4" xfId="267"/>
    <cellStyle name="40% - Énfasis6 5" xfId="268"/>
    <cellStyle name="60% - Accent1" xfId="269"/>
    <cellStyle name="60% - Accent2" xfId="270"/>
    <cellStyle name="60% - Accent3" xfId="271"/>
    <cellStyle name="60% - Accent4" xfId="272"/>
    <cellStyle name="60% - Accent5" xfId="273"/>
    <cellStyle name="60% - Accent6" xfId="274"/>
    <cellStyle name="60% - akcent 1" xfId="275"/>
    <cellStyle name="60% - akcent 2" xfId="276"/>
    <cellStyle name="60% - akcent 3" xfId="277"/>
    <cellStyle name="60% - akcent 4" xfId="278"/>
    <cellStyle name="60% - akcent 5" xfId="279"/>
    <cellStyle name="60% - akcent 6" xfId="280"/>
    <cellStyle name="60% - Énfasis1" xfId="281" builtinId="32" customBuiltin="1"/>
    <cellStyle name="60% - Énfasis1 2" xfId="282"/>
    <cellStyle name="60% - Énfasis1 2 2" xfId="283"/>
    <cellStyle name="60% - Énfasis1 3" xfId="284"/>
    <cellStyle name="60% - Énfasis1 4" xfId="285"/>
    <cellStyle name="60% - Énfasis1 5" xfId="286"/>
    <cellStyle name="60% - Énfasis2" xfId="287" builtinId="36" customBuiltin="1"/>
    <cellStyle name="60% - Énfasis2 2" xfId="288"/>
    <cellStyle name="60% - Énfasis2 2 2" xfId="289"/>
    <cellStyle name="60% - Énfasis2 3" xfId="290"/>
    <cellStyle name="60% - Énfasis2 4" xfId="291"/>
    <cellStyle name="60% - Énfasis2 5" xfId="292"/>
    <cellStyle name="60% - Énfasis3" xfId="293" builtinId="40" customBuiltin="1"/>
    <cellStyle name="60% - Énfasis3 2" xfId="294"/>
    <cellStyle name="60% - Énfasis3 2 2" xfId="295"/>
    <cellStyle name="60% - Énfasis3 3" xfId="296"/>
    <cellStyle name="60% - Énfasis3 4" xfId="297"/>
    <cellStyle name="60% - Énfasis3 5" xfId="298"/>
    <cellStyle name="60% - Énfasis4" xfId="299" builtinId="44" customBuiltin="1"/>
    <cellStyle name="60% - Énfasis4 2" xfId="300"/>
    <cellStyle name="60% - Énfasis4 2 2" xfId="301"/>
    <cellStyle name="60% - Énfasis4 3" xfId="302"/>
    <cellStyle name="60% - Énfasis4 4" xfId="303"/>
    <cellStyle name="60% - Énfasis4 5" xfId="304"/>
    <cellStyle name="60% - Énfasis5" xfId="305" builtinId="48" customBuiltin="1"/>
    <cellStyle name="60% - Énfasis5 2" xfId="306"/>
    <cellStyle name="60% - Énfasis5 2 2" xfId="307"/>
    <cellStyle name="60% - Énfasis5 3" xfId="308"/>
    <cellStyle name="60% - Énfasis5 4" xfId="309"/>
    <cellStyle name="60% - Énfasis5 5" xfId="310"/>
    <cellStyle name="60% - Énfasis6" xfId="311" builtinId="52" customBuiltin="1"/>
    <cellStyle name="60% - Énfasis6 2" xfId="312"/>
    <cellStyle name="60% - Énfasis6 2 2" xfId="313"/>
    <cellStyle name="60% - Énfasis6 3" xfId="314"/>
    <cellStyle name="60% - Énfasis6 4" xfId="315"/>
    <cellStyle name="60% - Énfasis6 5" xfId="316"/>
    <cellStyle name="Accent1" xfId="317"/>
    <cellStyle name="Accent1 - 20%" xfId="318"/>
    <cellStyle name="Accent1 - 20% 10" xfId="319"/>
    <cellStyle name="Accent1 - 20% 11" xfId="320"/>
    <cellStyle name="Accent1 - 20% 12" xfId="321"/>
    <cellStyle name="Accent1 - 20% 13" xfId="322"/>
    <cellStyle name="Accent1 - 20% 2" xfId="323"/>
    <cellStyle name="Accent1 - 20% 2 2" xfId="324"/>
    <cellStyle name="Accent1 - 20% 2 2 10" xfId="325"/>
    <cellStyle name="Accent1 - 20% 2 2 11" xfId="326"/>
    <cellStyle name="Accent1 - 20% 2 2 12" xfId="327"/>
    <cellStyle name="Accent1 - 20% 2 2 13" xfId="328"/>
    <cellStyle name="Accent1 - 20% 2 2 14" xfId="329"/>
    <cellStyle name="Accent1 - 20% 2 2 15" xfId="330"/>
    <cellStyle name="Accent1 - 20% 2 2 16" xfId="331"/>
    <cellStyle name="Accent1 - 20% 2 2 2" xfId="332"/>
    <cellStyle name="Accent1 - 20% 2 2 3" xfId="333"/>
    <cellStyle name="Accent1 - 20% 2 2 4" xfId="334"/>
    <cellStyle name="Accent1 - 20% 2 2 5" xfId="335"/>
    <cellStyle name="Accent1 - 20% 2 2 6" xfId="336"/>
    <cellStyle name="Accent1 - 20% 2 2 7" xfId="337"/>
    <cellStyle name="Accent1 - 20% 2 2 8" xfId="338"/>
    <cellStyle name="Accent1 - 20% 2 2 9" xfId="339"/>
    <cellStyle name="Accent1 - 20% 3" xfId="340"/>
    <cellStyle name="Accent1 - 20% 3 2" xfId="341"/>
    <cellStyle name="Accent1 - 20% 4" xfId="342"/>
    <cellStyle name="Accent1 - 20% 4 2" xfId="343"/>
    <cellStyle name="Accent1 - 20% 5" xfId="344"/>
    <cellStyle name="Accent1 - 20% 5 2" xfId="345"/>
    <cellStyle name="Accent1 - 20% 6" xfId="346"/>
    <cellStyle name="Accent1 - 20% 6 10" xfId="347"/>
    <cellStyle name="Accent1 - 20% 6 11" xfId="348"/>
    <cellStyle name="Accent1 - 20% 6 12" xfId="349"/>
    <cellStyle name="Accent1 - 20% 6 13" xfId="350"/>
    <cellStyle name="Accent1 - 20% 6 14" xfId="351"/>
    <cellStyle name="Accent1 - 20% 6 15" xfId="352"/>
    <cellStyle name="Accent1 - 20% 6 16" xfId="353"/>
    <cellStyle name="Accent1 - 20% 6 2" xfId="354"/>
    <cellStyle name="Accent1 - 20% 6 3" xfId="355"/>
    <cellStyle name="Accent1 - 20% 6 4" xfId="356"/>
    <cellStyle name="Accent1 - 20% 6 5" xfId="357"/>
    <cellStyle name="Accent1 - 20% 6 6" xfId="358"/>
    <cellStyle name="Accent1 - 20% 6 7" xfId="359"/>
    <cellStyle name="Accent1 - 20% 6 8" xfId="360"/>
    <cellStyle name="Accent1 - 20% 6 9" xfId="361"/>
    <cellStyle name="Accent1 - 20% 7" xfId="362"/>
    <cellStyle name="Accent1 - 20% 8" xfId="363"/>
    <cellStyle name="Accent1 - 20% 8 10" xfId="364"/>
    <cellStyle name="Accent1 - 20% 8 11" xfId="365"/>
    <cellStyle name="Accent1 - 20% 8 12" xfId="366"/>
    <cellStyle name="Accent1 - 20% 8 13" xfId="367"/>
    <cellStyle name="Accent1 - 20% 8 14" xfId="368"/>
    <cellStyle name="Accent1 - 20% 8 15" xfId="369"/>
    <cellStyle name="Accent1 - 20% 8 2" xfId="370"/>
    <cellStyle name="Accent1 - 20% 8 3" xfId="371"/>
    <cellStyle name="Accent1 - 20% 8 4" xfId="372"/>
    <cellStyle name="Accent1 - 20% 8 5" xfId="373"/>
    <cellStyle name="Accent1 - 20% 8 6" xfId="374"/>
    <cellStyle name="Accent1 - 20% 8 7" xfId="375"/>
    <cellStyle name="Accent1 - 20% 8 8" xfId="376"/>
    <cellStyle name="Accent1 - 20% 8 9" xfId="377"/>
    <cellStyle name="Accent1 - 20% 9" xfId="378"/>
    <cellStyle name="Accent1 - 20%_Combinación de negocios - AA-IAMv3" xfId="379"/>
    <cellStyle name="Accent1 - 40%" xfId="380"/>
    <cellStyle name="Accent1 - 40% 10" xfId="381"/>
    <cellStyle name="Accent1 - 40% 11" xfId="382"/>
    <cellStyle name="Accent1 - 40% 12" xfId="383"/>
    <cellStyle name="Accent1 - 40% 13" xfId="384"/>
    <cellStyle name="Accent1 - 40% 2" xfId="385"/>
    <cellStyle name="Accent1 - 40% 2 2" xfId="386"/>
    <cellStyle name="Accent1 - 40% 2 2 10" xfId="387"/>
    <cellStyle name="Accent1 - 40% 2 2 11" xfId="388"/>
    <cellStyle name="Accent1 - 40% 2 2 12" xfId="389"/>
    <cellStyle name="Accent1 - 40% 2 2 13" xfId="390"/>
    <cellStyle name="Accent1 - 40% 2 2 14" xfId="391"/>
    <cellStyle name="Accent1 - 40% 2 2 15" xfId="392"/>
    <cellStyle name="Accent1 - 40% 2 2 16" xfId="393"/>
    <cellStyle name="Accent1 - 40% 2 2 2" xfId="394"/>
    <cellStyle name="Accent1 - 40% 2 2 3" xfId="395"/>
    <cellStyle name="Accent1 - 40% 2 2 4" xfId="396"/>
    <cellStyle name="Accent1 - 40% 2 2 5" xfId="397"/>
    <cellStyle name="Accent1 - 40% 2 2 6" xfId="398"/>
    <cellStyle name="Accent1 - 40% 2 2 7" xfId="399"/>
    <cellStyle name="Accent1 - 40% 2 2 8" xfId="400"/>
    <cellStyle name="Accent1 - 40% 2 2 9" xfId="401"/>
    <cellStyle name="Accent1 - 40% 3" xfId="402"/>
    <cellStyle name="Accent1 - 40% 3 2" xfId="403"/>
    <cellStyle name="Accent1 - 40% 4" xfId="404"/>
    <cellStyle name="Accent1 - 40% 4 2" xfId="405"/>
    <cellStyle name="Accent1 - 40% 5" xfId="406"/>
    <cellStyle name="Accent1 - 40% 5 2" xfId="407"/>
    <cellStyle name="Accent1 - 40% 6" xfId="408"/>
    <cellStyle name="Accent1 - 40% 6 10" xfId="409"/>
    <cellStyle name="Accent1 - 40% 6 11" xfId="410"/>
    <cellStyle name="Accent1 - 40% 6 12" xfId="411"/>
    <cellStyle name="Accent1 - 40% 6 13" xfId="412"/>
    <cellStyle name="Accent1 - 40% 6 14" xfId="413"/>
    <cellStyle name="Accent1 - 40% 6 15" xfId="414"/>
    <cellStyle name="Accent1 - 40% 6 16" xfId="415"/>
    <cellStyle name="Accent1 - 40% 6 2" xfId="416"/>
    <cellStyle name="Accent1 - 40% 6 3" xfId="417"/>
    <cellStyle name="Accent1 - 40% 6 4" xfId="418"/>
    <cellStyle name="Accent1 - 40% 6 5" xfId="419"/>
    <cellStyle name="Accent1 - 40% 6 6" xfId="420"/>
    <cellStyle name="Accent1 - 40% 6 7" xfId="421"/>
    <cellStyle name="Accent1 - 40% 6 8" xfId="422"/>
    <cellStyle name="Accent1 - 40% 6 9" xfId="423"/>
    <cellStyle name="Accent1 - 40% 7" xfId="424"/>
    <cellStyle name="Accent1 - 40% 8" xfId="425"/>
    <cellStyle name="Accent1 - 40% 8 10" xfId="426"/>
    <cellStyle name="Accent1 - 40% 8 11" xfId="427"/>
    <cellStyle name="Accent1 - 40% 8 12" xfId="428"/>
    <cellStyle name="Accent1 - 40% 8 13" xfId="429"/>
    <cellStyle name="Accent1 - 40% 8 14" xfId="430"/>
    <cellStyle name="Accent1 - 40% 8 15" xfId="431"/>
    <cellStyle name="Accent1 - 40% 8 2" xfId="432"/>
    <cellStyle name="Accent1 - 40% 8 3" xfId="433"/>
    <cellStyle name="Accent1 - 40% 8 4" xfId="434"/>
    <cellStyle name="Accent1 - 40% 8 5" xfId="435"/>
    <cellStyle name="Accent1 - 40% 8 6" xfId="436"/>
    <cellStyle name="Accent1 - 40% 8 7" xfId="437"/>
    <cellStyle name="Accent1 - 40% 8 8" xfId="438"/>
    <cellStyle name="Accent1 - 40% 8 9" xfId="439"/>
    <cellStyle name="Accent1 - 40% 9" xfId="440"/>
    <cellStyle name="Accent1 - 40%_Combinación de negocios - AA-IAMv3" xfId="441"/>
    <cellStyle name="Accent1 - 60%" xfId="442"/>
    <cellStyle name="Accent1 - 60% 10" xfId="443"/>
    <cellStyle name="Accent1 - 60% 11" xfId="444"/>
    <cellStyle name="Accent1 - 60% 2" xfId="445"/>
    <cellStyle name="Accent1 - 60% 2 2" xfId="446"/>
    <cellStyle name="Accent1 - 60% 2 2 2" xfId="447"/>
    <cellStyle name="Accent1 - 60% 3" xfId="448"/>
    <cellStyle name="Accent1 - 60% 4" xfId="449"/>
    <cellStyle name="Accent1 - 60% 5" xfId="450"/>
    <cellStyle name="Accent1 - 60% 6" xfId="451"/>
    <cellStyle name="Accent1 - 60% 7" xfId="452"/>
    <cellStyle name="Accent1 - 60% 8" xfId="453"/>
    <cellStyle name="Accent1 - 60% 9" xfId="454"/>
    <cellStyle name="Accent2" xfId="455"/>
    <cellStyle name="Accent2 - 20%" xfId="456"/>
    <cellStyle name="Accent2 - 20% 10" xfId="457"/>
    <cellStyle name="Accent2 - 20% 11" xfId="458"/>
    <cellStyle name="Accent2 - 20% 12" xfId="459"/>
    <cellStyle name="Accent2 - 20% 13" xfId="460"/>
    <cellStyle name="Accent2 - 20% 2" xfId="461"/>
    <cellStyle name="Accent2 - 20% 2 2" xfId="462"/>
    <cellStyle name="Accent2 - 20% 2 2 10" xfId="463"/>
    <cellStyle name="Accent2 - 20% 2 2 11" xfId="464"/>
    <cellStyle name="Accent2 - 20% 2 2 12" xfId="465"/>
    <cellStyle name="Accent2 - 20% 2 2 13" xfId="466"/>
    <cellStyle name="Accent2 - 20% 2 2 14" xfId="467"/>
    <cellStyle name="Accent2 - 20% 2 2 15" xfId="468"/>
    <cellStyle name="Accent2 - 20% 2 2 16" xfId="469"/>
    <cellStyle name="Accent2 - 20% 2 2 2" xfId="470"/>
    <cellStyle name="Accent2 - 20% 2 2 3" xfId="471"/>
    <cellStyle name="Accent2 - 20% 2 2 4" xfId="472"/>
    <cellStyle name="Accent2 - 20% 2 2 5" xfId="473"/>
    <cellStyle name="Accent2 - 20% 2 2 6" xfId="474"/>
    <cellStyle name="Accent2 - 20% 2 2 7" xfId="475"/>
    <cellStyle name="Accent2 - 20% 2 2 8" xfId="476"/>
    <cellStyle name="Accent2 - 20% 2 2 9" xfId="477"/>
    <cellStyle name="Accent2 - 20% 3" xfId="478"/>
    <cellStyle name="Accent2 - 20% 3 2" xfId="479"/>
    <cellStyle name="Accent2 - 20% 4" xfId="480"/>
    <cellStyle name="Accent2 - 20% 4 2" xfId="481"/>
    <cellStyle name="Accent2 - 20% 5" xfId="482"/>
    <cellStyle name="Accent2 - 20% 5 2" xfId="483"/>
    <cellStyle name="Accent2 - 20% 6" xfId="484"/>
    <cellStyle name="Accent2 - 20% 6 10" xfId="485"/>
    <cellStyle name="Accent2 - 20% 6 11" xfId="486"/>
    <cellStyle name="Accent2 - 20% 6 12" xfId="487"/>
    <cellStyle name="Accent2 - 20% 6 13" xfId="488"/>
    <cellStyle name="Accent2 - 20% 6 14" xfId="489"/>
    <cellStyle name="Accent2 - 20% 6 15" xfId="490"/>
    <cellStyle name="Accent2 - 20% 6 16" xfId="491"/>
    <cellStyle name="Accent2 - 20% 6 2" xfId="492"/>
    <cellStyle name="Accent2 - 20% 6 3" xfId="493"/>
    <cellStyle name="Accent2 - 20% 6 4" xfId="494"/>
    <cellStyle name="Accent2 - 20% 6 5" xfId="495"/>
    <cellStyle name="Accent2 - 20% 6 6" xfId="496"/>
    <cellStyle name="Accent2 - 20% 6 7" xfId="497"/>
    <cellStyle name="Accent2 - 20% 6 8" xfId="498"/>
    <cellStyle name="Accent2 - 20% 6 9" xfId="499"/>
    <cellStyle name="Accent2 - 20% 7" xfId="500"/>
    <cellStyle name="Accent2 - 20% 8" xfId="501"/>
    <cellStyle name="Accent2 - 20% 8 10" xfId="502"/>
    <cellStyle name="Accent2 - 20% 8 11" xfId="503"/>
    <cellStyle name="Accent2 - 20% 8 12" xfId="504"/>
    <cellStyle name="Accent2 - 20% 8 13" xfId="505"/>
    <cellStyle name="Accent2 - 20% 8 14" xfId="506"/>
    <cellStyle name="Accent2 - 20% 8 15" xfId="507"/>
    <cellStyle name="Accent2 - 20% 8 2" xfId="508"/>
    <cellStyle name="Accent2 - 20% 8 3" xfId="509"/>
    <cellStyle name="Accent2 - 20% 8 4" xfId="510"/>
    <cellStyle name="Accent2 - 20% 8 5" xfId="511"/>
    <cellStyle name="Accent2 - 20% 8 6" xfId="512"/>
    <cellStyle name="Accent2 - 20% 8 7" xfId="513"/>
    <cellStyle name="Accent2 - 20% 8 8" xfId="514"/>
    <cellStyle name="Accent2 - 20% 8 9" xfId="515"/>
    <cellStyle name="Accent2 - 20% 9" xfId="516"/>
    <cellStyle name="Accent2 - 20%_Combinación de negocios - AA-IAMv3" xfId="517"/>
    <cellStyle name="Accent2 - 40%" xfId="518"/>
    <cellStyle name="Accent2 - 40% 10" xfId="519"/>
    <cellStyle name="Accent2 - 40% 11" xfId="520"/>
    <cellStyle name="Accent2 - 40% 12" xfId="521"/>
    <cellStyle name="Accent2 - 40% 13" xfId="522"/>
    <cellStyle name="Accent2 - 40% 2" xfId="523"/>
    <cellStyle name="Accent2 - 40% 2 2" xfId="524"/>
    <cellStyle name="Accent2 - 40% 2 2 10" xfId="525"/>
    <cellStyle name="Accent2 - 40% 2 2 11" xfId="526"/>
    <cellStyle name="Accent2 - 40% 2 2 12" xfId="527"/>
    <cellStyle name="Accent2 - 40% 2 2 13" xfId="528"/>
    <cellStyle name="Accent2 - 40% 2 2 14" xfId="529"/>
    <cellStyle name="Accent2 - 40% 2 2 15" xfId="530"/>
    <cellStyle name="Accent2 - 40% 2 2 16" xfId="531"/>
    <cellStyle name="Accent2 - 40% 2 2 2" xfId="532"/>
    <cellStyle name="Accent2 - 40% 2 2 3" xfId="533"/>
    <cellStyle name="Accent2 - 40% 2 2 4" xfId="534"/>
    <cellStyle name="Accent2 - 40% 2 2 5" xfId="535"/>
    <cellStyle name="Accent2 - 40% 2 2 6" xfId="536"/>
    <cellStyle name="Accent2 - 40% 2 2 7" xfId="537"/>
    <cellStyle name="Accent2 - 40% 2 2 8" xfId="538"/>
    <cellStyle name="Accent2 - 40% 2 2 9" xfId="539"/>
    <cellStyle name="Accent2 - 40% 3" xfId="540"/>
    <cellStyle name="Accent2 - 40% 3 2" xfId="541"/>
    <cellStyle name="Accent2 - 40% 4" xfId="542"/>
    <cellStyle name="Accent2 - 40% 4 2" xfId="543"/>
    <cellStyle name="Accent2 - 40% 5" xfId="544"/>
    <cellStyle name="Accent2 - 40% 5 2" xfId="545"/>
    <cellStyle name="Accent2 - 40% 6" xfId="546"/>
    <cellStyle name="Accent2 - 40% 6 10" xfId="547"/>
    <cellStyle name="Accent2 - 40% 6 11" xfId="548"/>
    <cellStyle name="Accent2 - 40% 6 12" xfId="549"/>
    <cellStyle name="Accent2 - 40% 6 13" xfId="550"/>
    <cellStyle name="Accent2 - 40% 6 14" xfId="551"/>
    <cellStyle name="Accent2 - 40% 6 15" xfId="552"/>
    <cellStyle name="Accent2 - 40% 6 16" xfId="553"/>
    <cellStyle name="Accent2 - 40% 6 2" xfId="554"/>
    <cellStyle name="Accent2 - 40% 6 3" xfId="555"/>
    <cellStyle name="Accent2 - 40% 6 4" xfId="556"/>
    <cellStyle name="Accent2 - 40% 6 5" xfId="557"/>
    <cellStyle name="Accent2 - 40% 6 6" xfId="558"/>
    <cellStyle name="Accent2 - 40% 6 7" xfId="559"/>
    <cellStyle name="Accent2 - 40% 6 8" xfId="560"/>
    <cellStyle name="Accent2 - 40% 6 9" xfId="561"/>
    <cellStyle name="Accent2 - 40% 7" xfId="562"/>
    <cellStyle name="Accent2 - 40% 8" xfId="563"/>
    <cellStyle name="Accent2 - 40% 8 10" xfId="564"/>
    <cellStyle name="Accent2 - 40% 8 11" xfId="565"/>
    <cellStyle name="Accent2 - 40% 8 12" xfId="566"/>
    <cellStyle name="Accent2 - 40% 8 13" xfId="567"/>
    <cellStyle name="Accent2 - 40% 8 14" xfId="568"/>
    <cellStyle name="Accent2 - 40% 8 15" xfId="569"/>
    <cellStyle name="Accent2 - 40% 8 2" xfId="570"/>
    <cellStyle name="Accent2 - 40% 8 3" xfId="571"/>
    <cellStyle name="Accent2 - 40% 8 4" xfId="572"/>
    <cellStyle name="Accent2 - 40% 8 5" xfId="573"/>
    <cellStyle name="Accent2 - 40% 8 6" xfId="574"/>
    <cellStyle name="Accent2 - 40% 8 7" xfId="575"/>
    <cellStyle name="Accent2 - 40% 8 8" xfId="576"/>
    <cellStyle name="Accent2 - 40% 8 9" xfId="577"/>
    <cellStyle name="Accent2 - 40% 9" xfId="578"/>
    <cellStyle name="Accent2 - 40%_Combinación de negocios - AA-IAMv3" xfId="579"/>
    <cellStyle name="Accent2 - 60%" xfId="580"/>
    <cellStyle name="Accent2 - 60% 10" xfId="581"/>
    <cellStyle name="Accent2 - 60% 11" xfId="582"/>
    <cellStyle name="Accent2 - 60% 2" xfId="583"/>
    <cellStyle name="Accent2 - 60% 2 2" xfId="584"/>
    <cellStyle name="Accent2 - 60% 2 2 2" xfId="585"/>
    <cellStyle name="Accent2 - 60% 3" xfId="586"/>
    <cellStyle name="Accent2 - 60% 4" xfId="587"/>
    <cellStyle name="Accent2 - 60% 5" xfId="588"/>
    <cellStyle name="Accent2 - 60% 6" xfId="589"/>
    <cellStyle name="Accent2 - 60% 7" xfId="590"/>
    <cellStyle name="Accent2 - 60% 8" xfId="591"/>
    <cellStyle name="Accent2 - 60% 9" xfId="592"/>
    <cellStyle name="Accent3" xfId="593"/>
    <cellStyle name="Accent3 - 20%" xfId="594"/>
    <cellStyle name="Accent3 - 20% 10" xfId="595"/>
    <cellStyle name="Accent3 - 20% 11" xfId="596"/>
    <cellStyle name="Accent3 - 20% 12" xfId="597"/>
    <cellStyle name="Accent3 - 20% 13" xfId="598"/>
    <cellStyle name="Accent3 - 20% 2" xfId="599"/>
    <cellStyle name="Accent3 - 20% 2 2" xfId="600"/>
    <cellStyle name="Accent3 - 20% 2 2 10" xfId="601"/>
    <cellStyle name="Accent3 - 20% 2 2 11" xfId="602"/>
    <cellStyle name="Accent3 - 20% 2 2 12" xfId="603"/>
    <cellStyle name="Accent3 - 20% 2 2 13" xfId="604"/>
    <cellStyle name="Accent3 - 20% 2 2 14" xfId="605"/>
    <cellStyle name="Accent3 - 20% 2 2 15" xfId="606"/>
    <cellStyle name="Accent3 - 20% 2 2 16" xfId="607"/>
    <cellStyle name="Accent3 - 20% 2 2 2" xfId="608"/>
    <cellStyle name="Accent3 - 20% 2 2 3" xfId="609"/>
    <cellStyle name="Accent3 - 20% 2 2 4" xfId="610"/>
    <cellStyle name="Accent3 - 20% 2 2 5" xfId="611"/>
    <cellStyle name="Accent3 - 20% 2 2 6" xfId="612"/>
    <cellStyle name="Accent3 - 20% 2 2 7" xfId="613"/>
    <cellStyle name="Accent3 - 20% 2 2 8" xfId="614"/>
    <cellStyle name="Accent3 - 20% 2 2 9" xfId="615"/>
    <cellStyle name="Accent3 - 20% 3" xfId="616"/>
    <cellStyle name="Accent3 - 20% 3 2" xfId="617"/>
    <cellStyle name="Accent3 - 20% 4" xfId="618"/>
    <cellStyle name="Accent3 - 20% 4 2" xfId="619"/>
    <cellStyle name="Accent3 - 20% 5" xfId="620"/>
    <cellStyle name="Accent3 - 20% 5 2" xfId="621"/>
    <cellStyle name="Accent3 - 20% 6" xfId="622"/>
    <cellStyle name="Accent3 - 20% 6 10" xfId="623"/>
    <cellStyle name="Accent3 - 20% 6 11" xfId="624"/>
    <cellStyle name="Accent3 - 20% 6 12" xfId="625"/>
    <cellStyle name="Accent3 - 20% 6 13" xfId="626"/>
    <cellStyle name="Accent3 - 20% 6 14" xfId="627"/>
    <cellStyle name="Accent3 - 20% 6 15" xfId="628"/>
    <cellStyle name="Accent3 - 20% 6 16" xfId="629"/>
    <cellStyle name="Accent3 - 20% 6 2" xfId="630"/>
    <cellStyle name="Accent3 - 20% 6 3" xfId="631"/>
    <cellStyle name="Accent3 - 20% 6 4" xfId="632"/>
    <cellStyle name="Accent3 - 20% 6 5" xfId="633"/>
    <cellStyle name="Accent3 - 20% 6 6" xfId="634"/>
    <cellStyle name="Accent3 - 20% 6 7" xfId="635"/>
    <cellStyle name="Accent3 - 20% 6 8" xfId="636"/>
    <cellStyle name="Accent3 - 20% 6 9" xfId="637"/>
    <cellStyle name="Accent3 - 20% 7" xfId="638"/>
    <cellStyle name="Accent3 - 20% 8" xfId="639"/>
    <cellStyle name="Accent3 - 20% 8 10" xfId="640"/>
    <cellStyle name="Accent3 - 20% 8 11" xfId="641"/>
    <cellStyle name="Accent3 - 20% 8 12" xfId="642"/>
    <cellStyle name="Accent3 - 20% 8 13" xfId="643"/>
    <cellStyle name="Accent3 - 20% 8 14" xfId="644"/>
    <cellStyle name="Accent3 - 20% 8 15" xfId="645"/>
    <cellStyle name="Accent3 - 20% 8 2" xfId="646"/>
    <cellStyle name="Accent3 - 20% 8 3" xfId="647"/>
    <cellStyle name="Accent3 - 20% 8 4" xfId="648"/>
    <cellStyle name="Accent3 - 20% 8 5" xfId="649"/>
    <cellStyle name="Accent3 - 20% 8 6" xfId="650"/>
    <cellStyle name="Accent3 - 20% 8 7" xfId="651"/>
    <cellStyle name="Accent3 - 20% 8 8" xfId="652"/>
    <cellStyle name="Accent3 - 20% 8 9" xfId="653"/>
    <cellStyle name="Accent3 - 20% 9" xfId="654"/>
    <cellStyle name="Accent3 - 20%_Combinación de negocios - AA-IAMv3" xfId="655"/>
    <cellStyle name="Accent3 - 40%" xfId="656"/>
    <cellStyle name="Accent3 - 40% 10" xfId="657"/>
    <cellStyle name="Accent3 - 40% 11" xfId="658"/>
    <cellStyle name="Accent3 - 40% 12" xfId="659"/>
    <cellStyle name="Accent3 - 40% 13" xfId="660"/>
    <cellStyle name="Accent3 - 40% 2" xfId="661"/>
    <cellStyle name="Accent3 - 40% 2 2" xfId="662"/>
    <cellStyle name="Accent3 - 40% 2 2 10" xfId="663"/>
    <cellStyle name="Accent3 - 40% 2 2 11" xfId="664"/>
    <cellStyle name="Accent3 - 40% 2 2 12" xfId="665"/>
    <cellStyle name="Accent3 - 40% 2 2 13" xfId="666"/>
    <cellStyle name="Accent3 - 40% 2 2 14" xfId="667"/>
    <cellStyle name="Accent3 - 40% 2 2 15" xfId="668"/>
    <cellStyle name="Accent3 - 40% 2 2 16" xfId="669"/>
    <cellStyle name="Accent3 - 40% 2 2 2" xfId="670"/>
    <cellStyle name="Accent3 - 40% 2 2 3" xfId="671"/>
    <cellStyle name="Accent3 - 40% 2 2 4" xfId="672"/>
    <cellStyle name="Accent3 - 40% 2 2 5" xfId="673"/>
    <cellStyle name="Accent3 - 40% 2 2 6" xfId="674"/>
    <cellStyle name="Accent3 - 40% 2 2 7" xfId="675"/>
    <cellStyle name="Accent3 - 40% 2 2 8" xfId="676"/>
    <cellStyle name="Accent3 - 40% 2 2 9" xfId="677"/>
    <cellStyle name="Accent3 - 40% 3" xfId="678"/>
    <cellStyle name="Accent3 - 40% 3 2" xfId="679"/>
    <cellStyle name="Accent3 - 40% 4" xfId="680"/>
    <cellStyle name="Accent3 - 40% 4 2" xfId="681"/>
    <cellStyle name="Accent3 - 40% 5" xfId="682"/>
    <cellStyle name="Accent3 - 40% 5 2" xfId="683"/>
    <cellStyle name="Accent3 - 40% 6" xfId="684"/>
    <cellStyle name="Accent3 - 40% 6 10" xfId="685"/>
    <cellStyle name="Accent3 - 40% 6 11" xfId="686"/>
    <cellStyle name="Accent3 - 40% 6 12" xfId="687"/>
    <cellStyle name="Accent3 - 40% 6 13" xfId="688"/>
    <cellStyle name="Accent3 - 40% 6 14" xfId="689"/>
    <cellStyle name="Accent3 - 40% 6 15" xfId="690"/>
    <cellStyle name="Accent3 - 40% 6 16" xfId="691"/>
    <cellStyle name="Accent3 - 40% 6 2" xfId="692"/>
    <cellStyle name="Accent3 - 40% 6 3" xfId="693"/>
    <cellStyle name="Accent3 - 40% 6 4" xfId="694"/>
    <cellStyle name="Accent3 - 40% 6 5" xfId="695"/>
    <cellStyle name="Accent3 - 40% 6 6" xfId="696"/>
    <cellStyle name="Accent3 - 40% 6 7" xfId="697"/>
    <cellStyle name="Accent3 - 40% 6 8" xfId="698"/>
    <cellStyle name="Accent3 - 40% 6 9" xfId="699"/>
    <cellStyle name="Accent3 - 40% 7" xfId="700"/>
    <cellStyle name="Accent3 - 40% 8" xfId="701"/>
    <cellStyle name="Accent3 - 40% 8 10" xfId="702"/>
    <cellStyle name="Accent3 - 40% 8 11" xfId="703"/>
    <cellStyle name="Accent3 - 40% 8 12" xfId="704"/>
    <cellStyle name="Accent3 - 40% 8 13" xfId="705"/>
    <cellStyle name="Accent3 - 40% 8 14" xfId="706"/>
    <cellStyle name="Accent3 - 40% 8 15" xfId="707"/>
    <cellStyle name="Accent3 - 40% 8 2" xfId="708"/>
    <cellStyle name="Accent3 - 40% 8 3" xfId="709"/>
    <cellStyle name="Accent3 - 40% 8 4" xfId="710"/>
    <cellStyle name="Accent3 - 40% 8 5" xfId="711"/>
    <cellStyle name="Accent3 - 40% 8 6" xfId="712"/>
    <cellStyle name="Accent3 - 40% 8 7" xfId="713"/>
    <cellStyle name="Accent3 - 40% 8 8" xfId="714"/>
    <cellStyle name="Accent3 - 40% 8 9" xfId="715"/>
    <cellStyle name="Accent3 - 40% 9" xfId="716"/>
    <cellStyle name="Accent3 - 40%_Combinación de negocios - AA-IAMv3" xfId="717"/>
    <cellStyle name="Accent3 - 60%" xfId="718"/>
    <cellStyle name="Accent3 - 60% 10" xfId="719"/>
    <cellStyle name="Accent3 - 60% 11" xfId="720"/>
    <cellStyle name="Accent3 - 60% 2" xfId="721"/>
    <cellStyle name="Accent3 - 60% 2 2" xfId="722"/>
    <cellStyle name="Accent3 - 60% 2 2 2" xfId="723"/>
    <cellStyle name="Accent3 - 60% 3" xfId="724"/>
    <cellStyle name="Accent3 - 60% 4" xfId="725"/>
    <cellStyle name="Accent3 - 60% 5" xfId="726"/>
    <cellStyle name="Accent3 - 60% 6" xfId="727"/>
    <cellStyle name="Accent3 - 60% 7" xfId="728"/>
    <cellStyle name="Accent3 - 60% 8" xfId="729"/>
    <cellStyle name="Accent3 - 60% 9" xfId="730"/>
    <cellStyle name="Accent4" xfId="731"/>
    <cellStyle name="Accent4 - 20%" xfId="732"/>
    <cellStyle name="Accent4 - 20% 10" xfId="733"/>
    <cellStyle name="Accent4 - 20% 11" xfId="734"/>
    <cellStyle name="Accent4 - 20% 12" xfId="735"/>
    <cellStyle name="Accent4 - 20% 13" xfId="736"/>
    <cellStyle name="Accent4 - 20% 2" xfId="737"/>
    <cellStyle name="Accent4 - 20% 2 2" xfId="738"/>
    <cellStyle name="Accent4 - 20% 2 2 10" xfId="739"/>
    <cellStyle name="Accent4 - 20% 2 2 11" xfId="740"/>
    <cellStyle name="Accent4 - 20% 2 2 12" xfId="741"/>
    <cellStyle name="Accent4 - 20% 2 2 13" xfId="742"/>
    <cellStyle name="Accent4 - 20% 2 2 14" xfId="743"/>
    <cellStyle name="Accent4 - 20% 2 2 15" xfId="744"/>
    <cellStyle name="Accent4 - 20% 2 2 16" xfId="745"/>
    <cellStyle name="Accent4 - 20% 2 2 2" xfId="746"/>
    <cellStyle name="Accent4 - 20% 2 2 3" xfId="747"/>
    <cellStyle name="Accent4 - 20% 2 2 4" xfId="748"/>
    <cellStyle name="Accent4 - 20% 2 2 5" xfId="749"/>
    <cellStyle name="Accent4 - 20% 2 2 6" xfId="750"/>
    <cellStyle name="Accent4 - 20% 2 2 7" xfId="751"/>
    <cellStyle name="Accent4 - 20% 2 2 8" xfId="752"/>
    <cellStyle name="Accent4 - 20% 2 2 9" xfId="753"/>
    <cellStyle name="Accent4 - 20% 3" xfId="754"/>
    <cellStyle name="Accent4 - 20% 3 2" xfId="755"/>
    <cellStyle name="Accent4 - 20% 4" xfId="756"/>
    <cellStyle name="Accent4 - 20% 4 2" xfId="757"/>
    <cellStyle name="Accent4 - 20% 5" xfId="758"/>
    <cellStyle name="Accent4 - 20% 5 2" xfId="759"/>
    <cellStyle name="Accent4 - 20% 6" xfId="760"/>
    <cellStyle name="Accent4 - 20% 6 10" xfId="761"/>
    <cellStyle name="Accent4 - 20% 6 11" xfId="762"/>
    <cellStyle name="Accent4 - 20% 6 12" xfId="763"/>
    <cellStyle name="Accent4 - 20% 6 13" xfId="764"/>
    <cellStyle name="Accent4 - 20% 6 14" xfId="765"/>
    <cellStyle name="Accent4 - 20% 6 15" xfId="766"/>
    <cellStyle name="Accent4 - 20% 6 16" xfId="767"/>
    <cellStyle name="Accent4 - 20% 6 2" xfId="768"/>
    <cellStyle name="Accent4 - 20% 6 3" xfId="769"/>
    <cellStyle name="Accent4 - 20% 6 4" xfId="770"/>
    <cellStyle name="Accent4 - 20% 6 5" xfId="771"/>
    <cellStyle name="Accent4 - 20% 6 6" xfId="772"/>
    <cellStyle name="Accent4 - 20% 6 7" xfId="773"/>
    <cellStyle name="Accent4 - 20% 6 8" xfId="774"/>
    <cellStyle name="Accent4 - 20% 6 9" xfId="775"/>
    <cellStyle name="Accent4 - 20% 7" xfId="776"/>
    <cellStyle name="Accent4 - 20% 8" xfId="777"/>
    <cellStyle name="Accent4 - 20% 8 10" xfId="778"/>
    <cellStyle name="Accent4 - 20% 8 11" xfId="779"/>
    <cellStyle name="Accent4 - 20% 8 12" xfId="780"/>
    <cellStyle name="Accent4 - 20% 8 13" xfId="781"/>
    <cellStyle name="Accent4 - 20% 8 14" xfId="782"/>
    <cellStyle name="Accent4 - 20% 8 15" xfId="783"/>
    <cellStyle name="Accent4 - 20% 8 2" xfId="784"/>
    <cellStyle name="Accent4 - 20% 8 3" xfId="785"/>
    <cellStyle name="Accent4 - 20% 8 4" xfId="786"/>
    <cellStyle name="Accent4 - 20% 8 5" xfId="787"/>
    <cellStyle name="Accent4 - 20% 8 6" xfId="788"/>
    <cellStyle name="Accent4 - 20% 8 7" xfId="789"/>
    <cellStyle name="Accent4 - 20% 8 8" xfId="790"/>
    <cellStyle name="Accent4 - 20% 8 9" xfId="791"/>
    <cellStyle name="Accent4 - 20% 9" xfId="792"/>
    <cellStyle name="Accent4 - 20%_Combinación de negocios - AA-IAMv3" xfId="793"/>
    <cellStyle name="Accent4 - 40%" xfId="794"/>
    <cellStyle name="Accent4 - 40% 10" xfId="795"/>
    <cellStyle name="Accent4 - 40% 11" xfId="796"/>
    <cellStyle name="Accent4 - 40% 12" xfId="797"/>
    <cellStyle name="Accent4 - 40% 13" xfId="798"/>
    <cellStyle name="Accent4 - 40% 2" xfId="799"/>
    <cellStyle name="Accent4 - 40% 2 2" xfId="800"/>
    <cellStyle name="Accent4 - 40% 2 2 10" xfId="801"/>
    <cellStyle name="Accent4 - 40% 2 2 11" xfId="802"/>
    <cellStyle name="Accent4 - 40% 2 2 12" xfId="803"/>
    <cellStyle name="Accent4 - 40% 2 2 13" xfId="804"/>
    <cellStyle name="Accent4 - 40% 2 2 14" xfId="805"/>
    <cellStyle name="Accent4 - 40% 2 2 15" xfId="806"/>
    <cellStyle name="Accent4 - 40% 2 2 16" xfId="807"/>
    <cellStyle name="Accent4 - 40% 2 2 2" xfId="808"/>
    <cellStyle name="Accent4 - 40% 2 2 3" xfId="809"/>
    <cellStyle name="Accent4 - 40% 2 2 4" xfId="810"/>
    <cellStyle name="Accent4 - 40% 2 2 5" xfId="811"/>
    <cellStyle name="Accent4 - 40% 2 2 6" xfId="812"/>
    <cellStyle name="Accent4 - 40% 2 2 7" xfId="813"/>
    <cellStyle name="Accent4 - 40% 2 2 8" xfId="814"/>
    <cellStyle name="Accent4 - 40% 2 2 9" xfId="815"/>
    <cellStyle name="Accent4 - 40% 3" xfId="816"/>
    <cellStyle name="Accent4 - 40% 3 2" xfId="817"/>
    <cellStyle name="Accent4 - 40% 4" xfId="818"/>
    <cellStyle name="Accent4 - 40% 4 2" xfId="819"/>
    <cellStyle name="Accent4 - 40% 5" xfId="820"/>
    <cellStyle name="Accent4 - 40% 5 2" xfId="821"/>
    <cellStyle name="Accent4 - 40% 6" xfId="822"/>
    <cellStyle name="Accent4 - 40% 6 10" xfId="823"/>
    <cellStyle name="Accent4 - 40% 6 11" xfId="824"/>
    <cellStyle name="Accent4 - 40% 6 12" xfId="825"/>
    <cellStyle name="Accent4 - 40% 6 13" xfId="826"/>
    <cellStyle name="Accent4 - 40% 6 14" xfId="827"/>
    <cellStyle name="Accent4 - 40% 6 15" xfId="828"/>
    <cellStyle name="Accent4 - 40% 6 16" xfId="829"/>
    <cellStyle name="Accent4 - 40% 6 2" xfId="830"/>
    <cellStyle name="Accent4 - 40% 6 3" xfId="831"/>
    <cellStyle name="Accent4 - 40% 6 4" xfId="832"/>
    <cellStyle name="Accent4 - 40% 6 5" xfId="833"/>
    <cellStyle name="Accent4 - 40% 6 6" xfId="834"/>
    <cellStyle name="Accent4 - 40% 6 7" xfId="835"/>
    <cellStyle name="Accent4 - 40% 6 8" xfId="836"/>
    <cellStyle name="Accent4 - 40% 6 9" xfId="837"/>
    <cellStyle name="Accent4 - 40% 7" xfId="838"/>
    <cellStyle name="Accent4 - 40% 8" xfId="839"/>
    <cellStyle name="Accent4 - 40% 8 10" xfId="840"/>
    <cellStyle name="Accent4 - 40% 8 11" xfId="841"/>
    <cellStyle name="Accent4 - 40% 8 12" xfId="842"/>
    <cellStyle name="Accent4 - 40% 8 13" xfId="843"/>
    <cellStyle name="Accent4 - 40% 8 14" xfId="844"/>
    <cellStyle name="Accent4 - 40% 8 15" xfId="845"/>
    <cellStyle name="Accent4 - 40% 8 2" xfId="846"/>
    <cellStyle name="Accent4 - 40% 8 3" xfId="847"/>
    <cellStyle name="Accent4 - 40% 8 4" xfId="848"/>
    <cellStyle name="Accent4 - 40% 8 5" xfId="849"/>
    <cellStyle name="Accent4 - 40% 8 6" xfId="850"/>
    <cellStyle name="Accent4 - 40% 8 7" xfId="851"/>
    <cellStyle name="Accent4 - 40% 8 8" xfId="852"/>
    <cellStyle name="Accent4 - 40% 8 9" xfId="853"/>
    <cellStyle name="Accent4 - 40% 9" xfId="854"/>
    <cellStyle name="Accent4 - 40%_Combinación de negocios - AA-IAMv3" xfId="855"/>
    <cellStyle name="Accent4 - 60%" xfId="856"/>
    <cellStyle name="Accent4 - 60% 10" xfId="857"/>
    <cellStyle name="Accent4 - 60% 11" xfId="858"/>
    <cellStyle name="Accent4 - 60% 2" xfId="859"/>
    <cellStyle name="Accent4 - 60% 2 2" xfId="860"/>
    <cellStyle name="Accent4 - 60% 2 2 2" xfId="861"/>
    <cellStyle name="Accent4 - 60% 3" xfId="862"/>
    <cellStyle name="Accent4 - 60% 4" xfId="863"/>
    <cellStyle name="Accent4 - 60% 5" xfId="864"/>
    <cellStyle name="Accent4 - 60% 6" xfId="865"/>
    <cellStyle name="Accent4 - 60% 7" xfId="866"/>
    <cellStyle name="Accent4 - 60% 8" xfId="867"/>
    <cellStyle name="Accent4 - 60% 9" xfId="868"/>
    <cellStyle name="Accent5" xfId="869"/>
    <cellStyle name="Accent5 - 20%" xfId="870"/>
    <cellStyle name="Accent5 - 20% 10" xfId="871"/>
    <cellStyle name="Accent5 - 20% 11" xfId="872"/>
    <cellStyle name="Accent5 - 20% 12" xfId="873"/>
    <cellStyle name="Accent5 - 20% 13" xfId="874"/>
    <cellStyle name="Accent5 - 20% 2" xfId="875"/>
    <cellStyle name="Accent5 - 20% 2 2" xfId="876"/>
    <cellStyle name="Accent5 - 20% 2 2 10" xfId="877"/>
    <cellStyle name="Accent5 - 20% 2 2 11" xfId="878"/>
    <cellStyle name="Accent5 - 20% 2 2 12" xfId="879"/>
    <cellStyle name="Accent5 - 20% 2 2 13" xfId="880"/>
    <cellStyle name="Accent5 - 20% 2 2 14" xfId="881"/>
    <cellStyle name="Accent5 - 20% 2 2 15" xfId="882"/>
    <cellStyle name="Accent5 - 20% 2 2 16" xfId="883"/>
    <cellStyle name="Accent5 - 20% 2 2 2" xfId="884"/>
    <cellStyle name="Accent5 - 20% 2 2 3" xfId="885"/>
    <cellStyle name="Accent5 - 20% 2 2 4" xfId="886"/>
    <cellStyle name="Accent5 - 20% 2 2 5" xfId="887"/>
    <cellStyle name="Accent5 - 20% 2 2 6" xfId="888"/>
    <cellStyle name="Accent5 - 20% 2 2 7" xfId="889"/>
    <cellStyle name="Accent5 - 20% 2 2 8" xfId="890"/>
    <cellStyle name="Accent5 - 20% 2 2 9" xfId="891"/>
    <cellStyle name="Accent5 - 20% 3" xfId="892"/>
    <cellStyle name="Accent5 - 20% 3 2" xfId="893"/>
    <cellStyle name="Accent5 - 20% 4" xfId="894"/>
    <cellStyle name="Accent5 - 20% 4 2" xfId="895"/>
    <cellStyle name="Accent5 - 20% 5" xfId="896"/>
    <cellStyle name="Accent5 - 20% 5 2" xfId="897"/>
    <cellStyle name="Accent5 - 20% 6" xfId="898"/>
    <cellStyle name="Accent5 - 20% 6 10" xfId="899"/>
    <cellStyle name="Accent5 - 20% 6 11" xfId="900"/>
    <cellStyle name="Accent5 - 20% 6 12" xfId="901"/>
    <cellStyle name="Accent5 - 20% 6 13" xfId="902"/>
    <cellStyle name="Accent5 - 20% 6 14" xfId="903"/>
    <cellStyle name="Accent5 - 20% 6 15" xfId="904"/>
    <cellStyle name="Accent5 - 20% 6 16" xfId="905"/>
    <cellStyle name="Accent5 - 20% 6 2" xfId="906"/>
    <cellStyle name="Accent5 - 20% 6 3" xfId="907"/>
    <cellStyle name="Accent5 - 20% 6 4" xfId="908"/>
    <cellStyle name="Accent5 - 20% 6 5" xfId="909"/>
    <cellStyle name="Accent5 - 20% 6 6" xfId="910"/>
    <cellStyle name="Accent5 - 20% 6 7" xfId="911"/>
    <cellStyle name="Accent5 - 20% 6 8" xfId="912"/>
    <cellStyle name="Accent5 - 20% 6 9" xfId="913"/>
    <cellStyle name="Accent5 - 20% 7" xfId="914"/>
    <cellStyle name="Accent5 - 20% 8" xfId="915"/>
    <cellStyle name="Accent5 - 20% 8 10" xfId="916"/>
    <cellStyle name="Accent5 - 20% 8 11" xfId="917"/>
    <cellStyle name="Accent5 - 20% 8 12" xfId="918"/>
    <cellStyle name="Accent5 - 20% 8 13" xfId="919"/>
    <cellStyle name="Accent5 - 20% 8 14" xfId="920"/>
    <cellStyle name="Accent5 - 20% 8 15" xfId="921"/>
    <cellStyle name="Accent5 - 20% 8 2" xfId="922"/>
    <cellStyle name="Accent5 - 20% 8 3" xfId="923"/>
    <cellStyle name="Accent5 - 20% 8 4" xfId="924"/>
    <cellStyle name="Accent5 - 20% 8 5" xfId="925"/>
    <cellStyle name="Accent5 - 20% 8 6" xfId="926"/>
    <cellStyle name="Accent5 - 20% 8 7" xfId="927"/>
    <cellStyle name="Accent5 - 20% 8 8" xfId="928"/>
    <cellStyle name="Accent5 - 20% 8 9" xfId="929"/>
    <cellStyle name="Accent5 - 20% 9" xfId="930"/>
    <cellStyle name="Accent5 - 20%_Combinación de negocios - AA-IAMv3" xfId="931"/>
    <cellStyle name="Accent5 - 40%" xfId="932"/>
    <cellStyle name="Accent5 - 40% 2" xfId="933"/>
    <cellStyle name="Accent5 - 40% 2 2" xfId="934"/>
    <cellStyle name="Accent5 - 40% 3" xfId="935"/>
    <cellStyle name="Accent5 - 40% 3 2" xfId="936"/>
    <cellStyle name="Accent5 - 40% 4" xfId="937"/>
    <cellStyle name="Accent5 - 40% 4 2" xfId="938"/>
    <cellStyle name="Accent5 - 40% 5" xfId="939"/>
    <cellStyle name="Accent5 - 40% 5 2" xfId="940"/>
    <cellStyle name="Accent5 - 40% 6" xfId="941"/>
    <cellStyle name="Accent5 - 40% 6 2" xfId="942"/>
    <cellStyle name="Accent5 - 40% 7" xfId="943"/>
    <cellStyle name="Accent5 - 40% 8" xfId="944"/>
    <cellStyle name="Accent5 - 40% 9" xfId="945"/>
    <cellStyle name="Accent5 - 40%_Combinación de negocios - AA-IAMv3" xfId="946"/>
    <cellStyle name="Accent5 - 60%" xfId="947"/>
    <cellStyle name="Accent5 - 60% 10" xfId="948"/>
    <cellStyle name="Accent5 - 60% 11" xfId="949"/>
    <cellStyle name="Accent5 - 60% 2" xfId="950"/>
    <cellStyle name="Accent5 - 60% 2 2" xfId="951"/>
    <cellStyle name="Accent5 - 60% 2 2 2" xfId="952"/>
    <cellStyle name="Accent5 - 60% 3" xfId="953"/>
    <cellStyle name="Accent5 - 60% 4" xfId="954"/>
    <cellStyle name="Accent5 - 60% 5" xfId="955"/>
    <cellStyle name="Accent5 - 60% 6" xfId="956"/>
    <cellStyle name="Accent5 - 60% 7" xfId="957"/>
    <cellStyle name="Accent5 - 60% 8" xfId="958"/>
    <cellStyle name="Accent5 - 60% 9" xfId="959"/>
    <cellStyle name="Accent6" xfId="960"/>
    <cellStyle name="Accent6 - 20%" xfId="961"/>
    <cellStyle name="Accent6 - 20% 2" xfId="962"/>
    <cellStyle name="Accent6 - 20% 2 2" xfId="963"/>
    <cellStyle name="Accent6 - 20% 3" xfId="964"/>
    <cellStyle name="Accent6 - 20% 3 2" xfId="965"/>
    <cellStyle name="Accent6 - 20% 4" xfId="966"/>
    <cellStyle name="Accent6 - 20% 4 2" xfId="967"/>
    <cellStyle name="Accent6 - 20% 5" xfId="968"/>
    <cellStyle name="Accent6 - 20% 5 2" xfId="969"/>
    <cellStyle name="Accent6 - 20% 6" xfId="970"/>
    <cellStyle name="Accent6 - 20% 6 2" xfId="971"/>
    <cellStyle name="Accent6 - 20% 7" xfId="972"/>
    <cellStyle name="Accent6 - 20% 8" xfId="973"/>
    <cellStyle name="Accent6 - 20% 9" xfId="974"/>
    <cellStyle name="Accent6 - 20%_Combinación de negocios - AA-IAMv3" xfId="975"/>
    <cellStyle name="Accent6 - 40%" xfId="976"/>
    <cellStyle name="Accent6 - 40% 10" xfId="977"/>
    <cellStyle name="Accent6 - 40% 11" xfId="978"/>
    <cellStyle name="Accent6 - 40% 12" xfId="979"/>
    <cellStyle name="Accent6 - 40% 13" xfId="980"/>
    <cellStyle name="Accent6 - 40% 2" xfId="981"/>
    <cellStyle name="Accent6 - 40% 2 2" xfId="982"/>
    <cellStyle name="Accent6 - 40% 2 2 10" xfId="983"/>
    <cellStyle name="Accent6 - 40% 2 2 11" xfId="984"/>
    <cellStyle name="Accent6 - 40% 2 2 12" xfId="985"/>
    <cellStyle name="Accent6 - 40% 2 2 13" xfId="986"/>
    <cellStyle name="Accent6 - 40% 2 2 14" xfId="987"/>
    <cellStyle name="Accent6 - 40% 2 2 15" xfId="988"/>
    <cellStyle name="Accent6 - 40% 2 2 16" xfId="989"/>
    <cellStyle name="Accent6 - 40% 2 2 2" xfId="990"/>
    <cellStyle name="Accent6 - 40% 2 2 3" xfId="991"/>
    <cellStyle name="Accent6 - 40% 2 2 4" xfId="992"/>
    <cellStyle name="Accent6 - 40% 2 2 5" xfId="993"/>
    <cellStyle name="Accent6 - 40% 2 2 6" xfId="994"/>
    <cellStyle name="Accent6 - 40% 2 2 7" xfId="995"/>
    <cellStyle name="Accent6 - 40% 2 2 8" xfId="996"/>
    <cellStyle name="Accent6 - 40% 2 2 9" xfId="997"/>
    <cellStyle name="Accent6 - 40% 3" xfId="998"/>
    <cellStyle name="Accent6 - 40% 3 2" xfId="999"/>
    <cellStyle name="Accent6 - 40% 4" xfId="1000"/>
    <cellStyle name="Accent6 - 40% 4 2" xfId="1001"/>
    <cellStyle name="Accent6 - 40% 5" xfId="1002"/>
    <cellStyle name="Accent6 - 40% 5 2" xfId="1003"/>
    <cellStyle name="Accent6 - 40% 6" xfId="1004"/>
    <cellStyle name="Accent6 - 40% 6 10" xfId="1005"/>
    <cellStyle name="Accent6 - 40% 6 11" xfId="1006"/>
    <cellStyle name="Accent6 - 40% 6 12" xfId="1007"/>
    <cellStyle name="Accent6 - 40% 6 13" xfId="1008"/>
    <cellStyle name="Accent6 - 40% 6 14" xfId="1009"/>
    <cellStyle name="Accent6 - 40% 6 15" xfId="1010"/>
    <cellStyle name="Accent6 - 40% 6 16" xfId="1011"/>
    <cellStyle name="Accent6 - 40% 6 2" xfId="1012"/>
    <cellStyle name="Accent6 - 40% 6 3" xfId="1013"/>
    <cellStyle name="Accent6 - 40% 6 4" xfId="1014"/>
    <cellStyle name="Accent6 - 40% 6 5" xfId="1015"/>
    <cellStyle name="Accent6 - 40% 6 6" xfId="1016"/>
    <cellStyle name="Accent6 - 40% 6 7" xfId="1017"/>
    <cellStyle name="Accent6 - 40% 6 8" xfId="1018"/>
    <cellStyle name="Accent6 - 40% 6 9" xfId="1019"/>
    <cellStyle name="Accent6 - 40% 7" xfId="1020"/>
    <cellStyle name="Accent6 - 40% 8" xfId="1021"/>
    <cellStyle name="Accent6 - 40% 8 10" xfId="1022"/>
    <cellStyle name="Accent6 - 40% 8 11" xfId="1023"/>
    <cellStyle name="Accent6 - 40% 8 12" xfId="1024"/>
    <cellStyle name="Accent6 - 40% 8 13" xfId="1025"/>
    <cellStyle name="Accent6 - 40% 8 14" xfId="1026"/>
    <cellStyle name="Accent6 - 40% 8 15" xfId="1027"/>
    <cellStyle name="Accent6 - 40% 8 2" xfId="1028"/>
    <cellStyle name="Accent6 - 40% 8 3" xfId="1029"/>
    <cellStyle name="Accent6 - 40% 8 4" xfId="1030"/>
    <cellStyle name="Accent6 - 40% 8 5" xfId="1031"/>
    <cellStyle name="Accent6 - 40% 8 6" xfId="1032"/>
    <cellStyle name="Accent6 - 40% 8 7" xfId="1033"/>
    <cellStyle name="Accent6 - 40% 8 8" xfId="1034"/>
    <cellStyle name="Accent6 - 40% 8 9" xfId="1035"/>
    <cellStyle name="Accent6 - 40% 9" xfId="1036"/>
    <cellStyle name="Accent6 - 40%_Combinación de negocios - AA-IAMv3" xfId="1037"/>
    <cellStyle name="Accent6 - 60%" xfId="1038"/>
    <cellStyle name="Accent6 - 60% 10" xfId="1039"/>
    <cellStyle name="Accent6 - 60% 11" xfId="1040"/>
    <cellStyle name="Accent6 - 60% 2" xfId="1041"/>
    <cellStyle name="Accent6 - 60% 2 2" xfId="1042"/>
    <cellStyle name="Accent6 - 60% 2 2 2" xfId="1043"/>
    <cellStyle name="Accent6 - 60% 3" xfId="1044"/>
    <cellStyle name="Accent6 - 60% 4" xfId="1045"/>
    <cellStyle name="Accent6 - 60% 5" xfId="1046"/>
    <cellStyle name="Accent6 - 60% 6" xfId="1047"/>
    <cellStyle name="Accent6 - 60% 7" xfId="1048"/>
    <cellStyle name="Accent6 - 60% 8" xfId="1049"/>
    <cellStyle name="Accent6 - 60% 9" xfId="1050"/>
    <cellStyle name="Akcent 1" xfId="1051"/>
    <cellStyle name="Akcent 2" xfId="1052"/>
    <cellStyle name="Akcent 3" xfId="1053"/>
    <cellStyle name="Akcent 4" xfId="1054"/>
    <cellStyle name="Akcent 5" xfId="1055"/>
    <cellStyle name="Akcent 6" xfId="1056"/>
    <cellStyle name="Bad" xfId="1057"/>
    <cellStyle name="Buena" xfId="1058" builtinId="26" customBuiltin="1"/>
    <cellStyle name="Buena 10 2" xfId="1059"/>
    <cellStyle name="Buena 10 3" xfId="1060"/>
    <cellStyle name="Buena 10 4" xfId="1061"/>
    <cellStyle name="Buena 10 5" xfId="1062"/>
    <cellStyle name="Buena 2" xfId="1063"/>
    <cellStyle name="Buena 2 10" xfId="1064"/>
    <cellStyle name="Buena 2 11" xfId="1065"/>
    <cellStyle name="Buena 2 12" xfId="1066"/>
    <cellStyle name="Buena 2 13" xfId="1067"/>
    <cellStyle name="Buena 2 14" xfId="1068"/>
    <cellStyle name="Buena 2 15" xfId="1069"/>
    <cellStyle name="Buena 2 16" xfId="1070"/>
    <cellStyle name="Buena 2 17" xfId="1071"/>
    <cellStyle name="Buena 2 18" xfId="1072"/>
    <cellStyle name="Buena 2 19" xfId="1073"/>
    <cellStyle name="Buena 2 2" xfId="1074"/>
    <cellStyle name="Buena 2 20" xfId="1075"/>
    <cellStyle name="Buena 2 3" xfId="1076"/>
    <cellStyle name="Buena 2 4" xfId="1077"/>
    <cellStyle name="Buena 2 5" xfId="1078"/>
    <cellStyle name="Buena 2 6" xfId="1079"/>
    <cellStyle name="Buena 2 7" xfId="1080"/>
    <cellStyle name="Buena 2 8" xfId="1081"/>
    <cellStyle name="Buena 2 9" xfId="1082"/>
    <cellStyle name="Buena 3" xfId="1083"/>
    <cellStyle name="Buena 3 10" xfId="1084"/>
    <cellStyle name="Buena 3 11" xfId="1085"/>
    <cellStyle name="Buena 3 12" xfId="1086"/>
    <cellStyle name="Buena 3 13" xfId="1087"/>
    <cellStyle name="Buena 3 14" xfId="1088"/>
    <cellStyle name="Buena 3 15" xfId="1089"/>
    <cellStyle name="Buena 3 16" xfId="1090"/>
    <cellStyle name="Buena 3 17" xfId="1091"/>
    <cellStyle name="Buena 3 18" xfId="1092"/>
    <cellStyle name="Buena 3 19" xfId="1093"/>
    <cellStyle name="Buena 3 2" xfId="1094"/>
    <cellStyle name="Buena 3 3" xfId="1095"/>
    <cellStyle name="Buena 3 4" xfId="1096"/>
    <cellStyle name="Buena 3 5" xfId="1097"/>
    <cellStyle name="Buena 3 6" xfId="1098"/>
    <cellStyle name="Buena 3 7" xfId="1099"/>
    <cellStyle name="Buena 3 8" xfId="1100"/>
    <cellStyle name="Buena 3 9" xfId="1101"/>
    <cellStyle name="Buena 4" xfId="1102"/>
    <cellStyle name="Buena 4 10" xfId="1103"/>
    <cellStyle name="Buena 4 11" xfId="1104"/>
    <cellStyle name="Buena 4 12" xfId="1105"/>
    <cellStyle name="Buena 4 13" xfId="1106"/>
    <cellStyle name="Buena 4 14" xfId="1107"/>
    <cellStyle name="Buena 4 15" xfId="1108"/>
    <cellStyle name="Buena 4 16" xfId="1109"/>
    <cellStyle name="Buena 4 17" xfId="1110"/>
    <cellStyle name="Buena 4 18" xfId="1111"/>
    <cellStyle name="Buena 4 19" xfId="1112"/>
    <cellStyle name="Buena 4 2" xfId="1113"/>
    <cellStyle name="Buena 4 3" xfId="1114"/>
    <cellStyle name="Buena 4 4" xfId="1115"/>
    <cellStyle name="Buena 4 5" xfId="1116"/>
    <cellStyle name="Buena 4 6" xfId="1117"/>
    <cellStyle name="Buena 4 7" xfId="1118"/>
    <cellStyle name="Buena 4 8" xfId="1119"/>
    <cellStyle name="Buena 4 9" xfId="1120"/>
    <cellStyle name="Buena 5" xfId="1121"/>
    <cellStyle name="Buena 5 10" xfId="1122"/>
    <cellStyle name="Buena 5 11" xfId="1123"/>
    <cellStyle name="Buena 5 12" xfId="1124"/>
    <cellStyle name="Buena 5 13" xfId="1125"/>
    <cellStyle name="Buena 5 14" xfId="1126"/>
    <cellStyle name="Buena 5 15" xfId="1127"/>
    <cellStyle name="Buena 5 16" xfId="1128"/>
    <cellStyle name="Buena 5 17" xfId="1129"/>
    <cellStyle name="Buena 5 18" xfId="1130"/>
    <cellStyle name="Buena 5 19" xfId="1131"/>
    <cellStyle name="Buena 5 2" xfId="1132"/>
    <cellStyle name="Buena 5 3" xfId="1133"/>
    <cellStyle name="Buena 5 4" xfId="1134"/>
    <cellStyle name="Buena 5 5" xfId="1135"/>
    <cellStyle name="Buena 5 6" xfId="1136"/>
    <cellStyle name="Buena 5 7" xfId="1137"/>
    <cellStyle name="Buena 5 8" xfId="1138"/>
    <cellStyle name="Buena 5 9" xfId="1139"/>
    <cellStyle name="Buena 6" xfId="1140"/>
    <cellStyle name="Buena 6 2" xfId="1141"/>
    <cellStyle name="Buena 6 2 10" xfId="1142"/>
    <cellStyle name="Buena 6 2 11" xfId="1143"/>
    <cellStyle name="Buena 6 2 12" xfId="1144"/>
    <cellStyle name="Buena 6 2 13" xfId="1145"/>
    <cellStyle name="Buena 6 2 14" xfId="1146"/>
    <cellStyle name="Buena 6 2 15" xfId="1147"/>
    <cellStyle name="Buena 6 2 2" xfId="1148"/>
    <cellStyle name="Buena 6 2 3" xfId="1149"/>
    <cellStyle name="Buena 6 2 4" xfId="1150"/>
    <cellStyle name="Buena 6 2 5" xfId="1151"/>
    <cellStyle name="Buena 6 2 6" xfId="1152"/>
    <cellStyle name="Buena 6 2 7" xfId="1153"/>
    <cellStyle name="Buena 6 2 8" xfId="1154"/>
    <cellStyle name="Buena 6 2 9" xfId="1155"/>
    <cellStyle name="Buena 6 3" xfId="1156"/>
    <cellStyle name="Buena 6 4" xfId="1157"/>
    <cellStyle name="Buena 6 5" xfId="1158"/>
    <cellStyle name="Buena 7" xfId="1159"/>
    <cellStyle name="Buena 7 2" xfId="1160"/>
    <cellStyle name="Buena 7 3" xfId="1161"/>
    <cellStyle name="Buena 7 4" xfId="1162"/>
    <cellStyle name="Buena 7 5" xfId="1163"/>
    <cellStyle name="Buena 8" xfId="1164"/>
    <cellStyle name="Buena 8 2" xfId="1165"/>
    <cellStyle name="Buena 8 3" xfId="1166"/>
    <cellStyle name="Buena 8 4" xfId="1167"/>
    <cellStyle name="Buena 8 5" xfId="1168"/>
    <cellStyle name="Buena 9" xfId="1169"/>
    <cellStyle name="Buena 9 2" xfId="1170"/>
    <cellStyle name="Buena 9 3" xfId="1171"/>
    <cellStyle name="Buena 9 4" xfId="1172"/>
    <cellStyle name="Buena 9 5" xfId="1173"/>
    <cellStyle name="Calculation" xfId="1174"/>
    <cellStyle name="Cálculo" xfId="1175" builtinId="22" customBuiltin="1"/>
    <cellStyle name="Cálculo 10 2" xfId="1176"/>
    <cellStyle name="Cálculo 10 3" xfId="1177"/>
    <cellStyle name="Cálculo 10 4" xfId="1178"/>
    <cellStyle name="Cálculo 10 5" xfId="1179"/>
    <cellStyle name="Cálculo 2" xfId="1180"/>
    <cellStyle name="Cálculo 2 10" xfId="1181"/>
    <cellStyle name="Cálculo 2 11" xfId="1182"/>
    <cellStyle name="Cálculo 2 12" xfId="1183"/>
    <cellStyle name="Cálculo 2 13" xfId="1184"/>
    <cellStyle name="Cálculo 2 14" xfId="1185"/>
    <cellStyle name="Cálculo 2 15" xfId="1186"/>
    <cellStyle name="Cálculo 2 16" xfId="1187"/>
    <cellStyle name="Cálculo 2 17" xfId="1188"/>
    <cellStyle name="Cálculo 2 18" xfId="1189"/>
    <cellStyle name="Cálculo 2 19" xfId="1190"/>
    <cellStyle name="Cálculo 2 2" xfId="1191"/>
    <cellStyle name="Cálculo 2 20" xfId="1192"/>
    <cellStyle name="Cálculo 2 3" xfId="1193"/>
    <cellStyle name="Cálculo 2 4" xfId="1194"/>
    <cellStyle name="Cálculo 2 5" xfId="1195"/>
    <cellStyle name="Cálculo 2 6" xfId="1196"/>
    <cellStyle name="Cálculo 2 7" xfId="1197"/>
    <cellStyle name="Cálculo 2 8" xfId="1198"/>
    <cellStyle name="Cálculo 2 9" xfId="1199"/>
    <cellStyle name="Cálculo 3" xfId="1200"/>
    <cellStyle name="Cálculo 3 10" xfId="1201"/>
    <cellStyle name="Cálculo 3 11" xfId="1202"/>
    <cellStyle name="Cálculo 3 12" xfId="1203"/>
    <cellStyle name="Cálculo 3 13" xfId="1204"/>
    <cellStyle name="Cálculo 3 14" xfId="1205"/>
    <cellStyle name="Cálculo 3 15" xfId="1206"/>
    <cellStyle name="Cálculo 3 16" xfId="1207"/>
    <cellStyle name="Cálculo 3 17" xfId="1208"/>
    <cellStyle name="Cálculo 3 18" xfId="1209"/>
    <cellStyle name="Cálculo 3 19" xfId="1210"/>
    <cellStyle name="Cálculo 3 2" xfId="1211"/>
    <cellStyle name="Cálculo 3 3" xfId="1212"/>
    <cellStyle name="Cálculo 3 4" xfId="1213"/>
    <cellStyle name="Cálculo 3 5" xfId="1214"/>
    <cellStyle name="Cálculo 3 6" xfId="1215"/>
    <cellStyle name="Cálculo 3 7" xfId="1216"/>
    <cellStyle name="Cálculo 3 8" xfId="1217"/>
    <cellStyle name="Cálculo 3 9" xfId="1218"/>
    <cellStyle name="Cálculo 4" xfId="1219"/>
    <cellStyle name="Cálculo 4 10" xfId="1220"/>
    <cellStyle name="Cálculo 4 11" xfId="1221"/>
    <cellStyle name="Cálculo 4 12" xfId="1222"/>
    <cellStyle name="Cálculo 4 13" xfId="1223"/>
    <cellStyle name="Cálculo 4 14" xfId="1224"/>
    <cellStyle name="Cálculo 4 15" xfId="1225"/>
    <cellStyle name="Cálculo 4 16" xfId="1226"/>
    <cellStyle name="Cálculo 4 17" xfId="1227"/>
    <cellStyle name="Cálculo 4 18" xfId="1228"/>
    <cellStyle name="Cálculo 4 19" xfId="1229"/>
    <cellStyle name="Cálculo 4 2" xfId="1230"/>
    <cellStyle name="Cálculo 4 3" xfId="1231"/>
    <cellStyle name="Cálculo 4 4" xfId="1232"/>
    <cellStyle name="Cálculo 4 5" xfId="1233"/>
    <cellStyle name="Cálculo 4 6" xfId="1234"/>
    <cellStyle name="Cálculo 4 7" xfId="1235"/>
    <cellStyle name="Cálculo 4 8" xfId="1236"/>
    <cellStyle name="Cálculo 4 9" xfId="1237"/>
    <cellStyle name="Cálculo 5" xfId="1238"/>
    <cellStyle name="Cálculo 5 10" xfId="1239"/>
    <cellStyle name="Cálculo 5 11" xfId="1240"/>
    <cellStyle name="Cálculo 5 12" xfId="1241"/>
    <cellStyle name="Cálculo 5 13" xfId="1242"/>
    <cellStyle name="Cálculo 5 14" xfId="1243"/>
    <cellStyle name="Cálculo 5 15" xfId="1244"/>
    <cellStyle name="Cálculo 5 16" xfId="1245"/>
    <cellStyle name="Cálculo 5 17" xfId="1246"/>
    <cellStyle name="Cálculo 5 18" xfId="1247"/>
    <cellStyle name="Cálculo 5 19" xfId="1248"/>
    <cellStyle name="Cálculo 5 2" xfId="1249"/>
    <cellStyle name="Cálculo 5 3" xfId="1250"/>
    <cellStyle name="Cálculo 5 4" xfId="1251"/>
    <cellStyle name="Cálculo 5 5" xfId="1252"/>
    <cellStyle name="Cálculo 5 6" xfId="1253"/>
    <cellStyle name="Cálculo 5 7" xfId="1254"/>
    <cellStyle name="Cálculo 5 8" xfId="1255"/>
    <cellStyle name="Cálculo 5 9" xfId="1256"/>
    <cellStyle name="Cálculo 6" xfId="1257"/>
    <cellStyle name="Cálculo 6 2" xfId="1258"/>
    <cellStyle name="Cálculo 6 3" xfId="1259"/>
    <cellStyle name="Cálculo 6 4" xfId="1260"/>
    <cellStyle name="Cálculo 6 5" xfId="1261"/>
    <cellStyle name="Cálculo 7" xfId="1262"/>
    <cellStyle name="Cálculo 7 2" xfId="1263"/>
    <cellStyle name="Cálculo 7 3" xfId="1264"/>
    <cellStyle name="Cálculo 7 4" xfId="1265"/>
    <cellStyle name="Cálculo 7 5" xfId="1266"/>
    <cellStyle name="Cálculo 8" xfId="1267"/>
    <cellStyle name="Cálculo 8 2" xfId="1268"/>
    <cellStyle name="Cálculo 8 3" xfId="1269"/>
    <cellStyle name="Cálculo 8 4" xfId="1270"/>
    <cellStyle name="Cálculo 8 5" xfId="1271"/>
    <cellStyle name="Cálculo 9" xfId="1272"/>
    <cellStyle name="Cálculo 9 2" xfId="1273"/>
    <cellStyle name="Cálculo 9 3" xfId="1274"/>
    <cellStyle name="Cálculo 9 4" xfId="1275"/>
    <cellStyle name="Cálculo 9 5" xfId="1276"/>
    <cellStyle name="Celda de comprobación" xfId="1277" builtinId="23" customBuiltin="1"/>
    <cellStyle name="Celda de comprobación 10 2" xfId="1278"/>
    <cellStyle name="Celda de comprobación 10 3" xfId="1279"/>
    <cellStyle name="Celda de comprobación 10 4" xfId="1280"/>
    <cellStyle name="Celda de comprobación 10 5" xfId="1281"/>
    <cellStyle name="Celda de comprobación 2" xfId="1282"/>
    <cellStyle name="Celda de comprobación 2 10" xfId="1283"/>
    <cellStyle name="Celda de comprobación 2 11" xfId="1284"/>
    <cellStyle name="Celda de comprobación 2 12" xfId="1285"/>
    <cellStyle name="Celda de comprobación 2 13" xfId="1286"/>
    <cellStyle name="Celda de comprobación 2 14" xfId="1287"/>
    <cellStyle name="Celda de comprobación 2 15" xfId="1288"/>
    <cellStyle name="Celda de comprobación 2 16" xfId="1289"/>
    <cellStyle name="Celda de comprobación 2 17" xfId="1290"/>
    <cellStyle name="Celda de comprobación 2 18" xfId="1291"/>
    <cellStyle name="Celda de comprobación 2 19" xfId="1292"/>
    <cellStyle name="Celda de comprobación 2 2" xfId="1293"/>
    <cellStyle name="Celda de comprobación 2 20" xfId="1294"/>
    <cellStyle name="Celda de comprobación 2 3" xfId="1295"/>
    <cellStyle name="Celda de comprobación 2 4" xfId="1296"/>
    <cellStyle name="Celda de comprobación 2 5" xfId="1297"/>
    <cellStyle name="Celda de comprobación 2 6" xfId="1298"/>
    <cellStyle name="Celda de comprobación 2 7" xfId="1299"/>
    <cellStyle name="Celda de comprobación 2 8" xfId="1300"/>
    <cellStyle name="Celda de comprobación 2 9" xfId="1301"/>
    <cellStyle name="Celda de comprobación 3" xfId="1302"/>
    <cellStyle name="Celda de comprobación 3 10" xfId="1303"/>
    <cellStyle name="Celda de comprobación 3 11" xfId="1304"/>
    <cellStyle name="Celda de comprobación 3 12" xfId="1305"/>
    <cellStyle name="Celda de comprobación 3 13" xfId="1306"/>
    <cellStyle name="Celda de comprobación 3 14" xfId="1307"/>
    <cellStyle name="Celda de comprobación 3 15" xfId="1308"/>
    <cellStyle name="Celda de comprobación 3 16" xfId="1309"/>
    <cellStyle name="Celda de comprobación 3 17" xfId="1310"/>
    <cellStyle name="Celda de comprobación 3 18" xfId="1311"/>
    <cellStyle name="Celda de comprobación 3 19" xfId="1312"/>
    <cellStyle name="Celda de comprobación 3 2" xfId="1313"/>
    <cellStyle name="Celda de comprobación 3 3" xfId="1314"/>
    <cellStyle name="Celda de comprobación 3 4" xfId="1315"/>
    <cellStyle name="Celda de comprobación 3 5" xfId="1316"/>
    <cellStyle name="Celda de comprobación 3 6" xfId="1317"/>
    <cellStyle name="Celda de comprobación 3 7" xfId="1318"/>
    <cellStyle name="Celda de comprobación 3 8" xfId="1319"/>
    <cellStyle name="Celda de comprobación 3 9" xfId="1320"/>
    <cellStyle name="Celda de comprobación 4" xfId="1321"/>
    <cellStyle name="Celda de comprobación 4 10" xfId="1322"/>
    <cellStyle name="Celda de comprobación 4 11" xfId="1323"/>
    <cellStyle name="Celda de comprobación 4 12" xfId="1324"/>
    <cellStyle name="Celda de comprobación 4 13" xfId="1325"/>
    <cellStyle name="Celda de comprobación 4 14" xfId="1326"/>
    <cellStyle name="Celda de comprobación 4 15" xfId="1327"/>
    <cellStyle name="Celda de comprobación 4 16" xfId="1328"/>
    <cellStyle name="Celda de comprobación 4 17" xfId="1329"/>
    <cellStyle name="Celda de comprobación 4 18" xfId="1330"/>
    <cellStyle name="Celda de comprobación 4 19" xfId="1331"/>
    <cellStyle name="Celda de comprobación 4 2" xfId="1332"/>
    <cellStyle name="Celda de comprobación 4 3" xfId="1333"/>
    <cellStyle name="Celda de comprobación 4 4" xfId="1334"/>
    <cellStyle name="Celda de comprobación 4 5" xfId="1335"/>
    <cellStyle name="Celda de comprobación 4 6" xfId="1336"/>
    <cellStyle name="Celda de comprobación 4 7" xfId="1337"/>
    <cellStyle name="Celda de comprobación 4 8" xfId="1338"/>
    <cellStyle name="Celda de comprobación 4 9" xfId="1339"/>
    <cellStyle name="Celda de comprobación 5" xfId="1340"/>
    <cellStyle name="Celda de comprobación 5 10" xfId="1341"/>
    <cellStyle name="Celda de comprobación 5 11" xfId="1342"/>
    <cellStyle name="Celda de comprobación 5 12" xfId="1343"/>
    <cellStyle name="Celda de comprobación 5 13" xfId="1344"/>
    <cellStyle name="Celda de comprobación 5 14" xfId="1345"/>
    <cellStyle name="Celda de comprobación 5 15" xfId="1346"/>
    <cellStyle name="Celda de comprobación 5 16" xfId="1347"/>
    <cellStyle name="Celda de comprobación 5 17" xfId="1348"/>
    <cellStyle name="Celda de comprobación 5 18" xfId="1349"/>
    <cellStyle name="Celda de comprobación 5 19" xfId="1350"/>
    <cellStyle name="Celda de comprobación 5 2" xfId="1351"/>
    <cellStyle name="Celda de comprobación 5 3" xfId="1352"/>
    <cellStyle name="Celda de comprobación 5 4" xfId="1353"/>
    <cellStyle name="Celda de comprobación 5 5" xfId="1354"/>
    <cellStyle name="Celda de comprobación 5 6" xfId="1355"/>
    <cellStyle name="Celda de comprobación 5 7" xfId="1356"/>
    <cellStyle name="Celda de comprobación 5 8" xfId="1357"/>
    <cellStyle name="Celda de comprobación 5 9" xfId="1358"/>
    <cellStyle name="Celda de comprobación 6" xfId="1359"/>
    <cellStyle name="Celda de comprobación 6 2" xfId="1360"/>
    <cellStyle name="Celda de comprobación 6 3" xfId="1361"/>
    <cellStyle name="Celda de comprobación 6 4" xfId="1362"/>
    <cellStyle name="Celda de comprobación 6 5" xfId="1363"/>
    <cellStyle name="Celda de comprobación 7" xfId="1364"/>
    <cellStyle name="Celda de comprobación 7 2" xfId="1365"/>
    <cellStyle name="Celda de comprobación 7 3" xfId="1366"/>
    <cellStyle name="Celda de comprobación 7 4" xfId="1367"/>
    <cellStyle name="Celda de comprobación 7 5" xfId="1368"/>
    <cellStyle name="Celda de comprobación 8" xfId="1369"/>
    <cellStyle name="Celda de comprobación 8 2" xfId="1370"/>
    <cellStyle name="Celda de comprobación 8 3" xfId="1371"/>
    <cellStyle name="Celda de comprobación 8 4" xfId="1372"/>
    <cellStyle name="Celda de comprobación 8 5" xfId="1373"/>
    <cellStyle name="Celda de comprobación 9" xfId="1374"/>
    <cellStyle name="Celda de comprobación 9 2" xfId="1375"/>
    <cellStyle name="Celda de comprobación 9 3" xfId="1376"/>
    <cellStyle name="Celda de comprobación 9 4" xfId="1377"/>
    <cellStyle name="Celda de comprobación 9 5" xfId="1378"/>
    <cellStyle name="Celda vinculada" xfId="1379" builtinId="24" customBuiltin="1"/>
    <cellStyle name="Celda vinculada 10 2" xfId="1380"/>
    <cellStyle name="Celda vinculada 10 3" xfId="1381"/>
    <cellStyle name="Celda vinculada 10 4" xfId="1382"/>
    <cellStyle name="Celda vinculada 10 5" xfId="1383"/>
    <cellStyle name="Celda vinculada 2" xfId="1384"/>
    <cellStyle name="Celda vinculada 2 10" xfId="1385"/>
    <cellStyle name="Celda vinculada 2 11" xfId="1386"/>
    <cellStyle name="Celda vinculada 2 12" xfId="1387"/>
    <cellStyle name="Celda vinculada 2 13" xfId="1388"/>
    <cellStyle name="Celda vinculada 2 14" xfId="1389"/>
    <cellStyle name="Celda vinculada 2 15" xfId="1390"/>
    <cellStyle name="Celda vinculada 2 16" xfId="1391"/>
    <cellStyle name="Celda vinculada 2 17" xfId="1392"/>
    <cellStyle name="Celda vinculada 2 18" xfId="1393"/>
    <cellStyle name="Celda vinculada 2 19" xfId="1394"/>
    <cellStyle name="Celda vinculada 2 2" xfId="1395"/>
    <cellStyle name="Celda vinculada 2 20" xfId="1396"/>
    <cellStyle name="Celda vinculada 2 3" xfId="1397"/>
    <cellStyle name="Celda vinculada 2 4" xfId="1398"/>
    <cellStyle name="Celda vinculada 2 5" xfId="1399"/>
    <cellStyle name="Celda vinculada 2 6" xfId="1400"/>
    <cellStyle name="Celda vinculada 2 7" xfId="1401"/>
    <cellStyle name="Celda vinculada 2 8" xfId="1402"/>
    <cellStyle name="Celda vinculada 2 9" xfId="1403"/>
    <cellStyle name="Celda vinculada 3" xfId="1404"/>
    <cellStyle name="Celda vinculada 3 10" xfId="1405"/>
    <cellStyle name="Celda vinculada 3 11" xfId="1406"/>
    <cellStyle name="Celda vinculada 3 12" xfId="1407"/>
    <cellStyle name="Celda vinculada 3 13" xfId="1408"/>
    <cellStyle name="Celda vinculada 3 14" xfId="1409"/>
    <cellStyle name="Celda vinculada 3 15" xfId="1410"/>
    <cellStyle name="Celda vinculada 3 16" xfId="1411"/>
    <cellStyle name="Celda vinculada 3 17" xfId="1412"/>
    <cellStyle name="Celda vinculada 3 18" xfId="1413"/>
    <cellStyle name="Celda vinculada 3 19" xfId="1414"/>
    <cellStyle name="Celda vinculada 3 2" xfId="1415"/>
    <cellStyle name="Celda vinculada 3 3" xfId="1416"/>
    <cellStyle name="Celda vinculada 3 4" xfId="1417"/>
    <cellStyle name="Celda vinculada 3 5" xfId="1418"/>
    <cellStyle name="Celda vinculada 3 6" xfId="1419"/>
    <cellStyle name="Celda vinculada 3 7" xfId="1420"/>
    <cellStyle name="Celda vinculada 3 8" xfId="1421"/>
    <cellStyle name="Celda vinculada 3 9" xfId="1422"/>
    <cellStyle name="Celda vinculada 4" xfId="1423"/>
    <cellStyle name="Celda vinculada 4 10" xfId="1424"/>
    <cellStyle name="Celda vinculada 4 11" xfId="1425"/>
    <cellStyle name="Celda vinculada 4 12" xfId="1426"/>
    <cellStyle name="Celda vinculada 4 13" xfId="1427"/>
    <cellStyle name="Celda vinculada 4 14" xfId="1428"/>
    <cellStyle name="Celda vinculada 4 15" xfId="1429"/>
    <cellStyle name="Celda vinculada 4 16" xfId="1430"/>
    <cellStyle name="Celda vinculada 4 17" xfId="1431"/>
    <cellStyle name="Celda vinculada 4 18" xfId="1432"/>
    <cellStyle name="Celda vinculada 4 19" xfId="1433"/>
    <cellStyle name="Celda vinculada 4 2" xfId="1434"/>
    <cellStyle name="Celda vinculada 4 3" xfId="1435"/>
    <cellStyle name="Celda vinculada 4 4" xfId="1436"/>
    <cellStyle name="Celda vinculada 4 5" xfId="1437"/>
    <cellStyle name="Celda vinculada 4 6" xfId="1438"/>
    <cellStyle name="Celda vinculada 4 7" xfId="1439"/>
    <cellStyle name="Celda vinculada 4 8" xfId="1440"/>
    <cellStyle name="Celda vinculada 4 9" xfId="1441"/>
    <cellStyle name="Celda vinculada 5" xfId="1442"/>
    <cellStyle name="Celda vinculada 5 10" xfId="1443"/>
    <cellStyle name="Celda vinculada 5 11" xfId="1444"/>
    <cellStyle name="Celda vinculada 5 12" xfId="1445"/>
    <cellStyle name="Celda vinculada 5 13" xfId="1446"/>
    <cellStyle name="Celda vinculada 5 14" xfId="1447"/>
    <cellStyle name="Celda vinculada 5 15" xfId="1448"/>
    <cellStyle name="Celda vinculada 5 16" xfId="1449"/>
    <cellStyle name="Celda vinculada 5 17" xfId="1450"/>
    <cellStyle name="Celda vinculada 5 18" xfId="1451"/>
    <cellStyle name="Celda vinculada 5 19" xfId="1452"/>
    <cellStyle name="Celda vinculada 5 2" xfId="1453"/>
    <cellStyle name="Celda vinculada 5 3" xfId="1454"/>
    <cellStyle name="Celda vinculada 5 4" xfId="1455"/>
    <cellStyle name="Celda vinculada 5 5" xfId="1456"/>
    <cellStyle name="Celda vinculada 5 6" xfId="1457"/>
    <cellStyle name="Celda vinculada 5 7" xfId="1458"/>
    <cellStyle name="Celda vinculada 5 8" xfId="1459"/>
    <cellStyle name="Celda vinculada 5 9" xfId="1460"/>
    <cellStyle name="Celda vinculada 6" xfId="1461"/>
    <cellStyle name="Celda vinculada 6 2" xfId="1462"/>
    <cellStyle name="Celda vinculada 6 3" xfId="1463"/>
    <cellStyle name="Celda vinculada 6 4" xfId="1464"/>
    <cellStyle name="Celda vinculada 6 5" xfId="1465"/>
    <cellStyle name="Celda vinculada 7" xfId="1466"/>
    <cellStyle name="Celda vinculada 7 2" xfId="1467"/>
    <cellStyle name="Celda vinculada 7 3" xfId="1468"/>
    <cellStyle name="Celda vinculada 7 4" xfId="1469"/>
    <cellStyle name="Celda vinculada 7 5" xfId="1470"/>
    <cellStyle name="Celda vinculada 8" xfId="1471"/>
    <cellStyle name="Celda vinculada 8 2" xfId="1472"/>
    <cellStyle name="Celda vinculada 8 3" xfId="1473"/>
    <cellStyle name="Celda vinculada 8 4" xfId="1474"/>
    <cellStyle name="Celda vinculada 8 5" xfId="1475"/>
    <cellStyle name="Celda vinculada 9" xfId="1476"/>
    <cellStyle name="Celda vinculada 9 2" xfId="1477"/>
    <cellStyle name="Celda vinculada 9 3" xfId="1478"/>
    <cellStyle name="Celda vinculada 9 4" xfId="1479"/>
    <cellStyle name="Celda vinculada 9 5" xfId="1480"/>
    <cellStyle name="Check Cell" xfId="1481"/>
    <cellStyle name="Check Cell 2" xfId="1482"/>
    <cellStyle name="Check Cell 3" xfId="1483"/>
    <cellStyle name="Check Cell 4" xfId="1484"/>
    <cellStyle name="Check Cell 5" xfId="1485"/>
    <cellStyle name="Dane wej?ciowe" xfId="1486"/>
    <cellStyle name="Dane wejściowe" xfId="1487"/>
    <cellStyle name="Dane wyj?ciowe" xfId="1488"/>
    <cellStyle name="Dane wyjściowe" xfId="1489"/>
    <cellStyle name="Dobre" xfId="1490"/>
    <cellStyle name="Emphasis 1" xfId="1491"/>
    <cellStyle name="Emphasis 1 10" xfId="1492"/>
    <cellStyle name="Emphasis 1 11" xfId="1493"/>
    <cellStyle name="Emphasis 1 2" xfId="1494"/>
    <cellStyle name="Emphasis 1 2 2" xfId="1495"/>
    <cellStyle name="Emphasis 1 2 2 2" xfId="1496"/>
    <cellStyle name="Emphasis 1 3" xfId="1497"/>
    <cellStyle name="Emphasis 1 4" xfId="1498"/>
    <cellStyle name="Emphasis 1 5" xfId="1499"/>
    <cellStyle name="Emphasis 1 6" xfId="1500"/>
    <cellStyle name="Emphasis 1 7" xfId="1501"/>
    <cellStyle name="Emphasis 1 8" xfId="1502"/>
    <cellStyle name="Emphasis 1 9" xfId="1503"/>
    <cellStyle name="Emphasis 2" xfId="1504"/>
    <cellStyle name="Emphasis 2 10" xfId="1505"/>
    <cellStyle name="Emphasis 2 11" xfId="1506"/>
    <cellStyle name="Emphasis 2 2" xfId="1507"/>
    <cellStyle name="Emphasis 2 2 2" xfId="1508"/>
    <cellStyle name="Emphasis 2 2 2 2" xfId="1509"/>
    <cellStyle name="Emphasis 2 3" xfId="1510"/>
    <cellStyle name="Emphasis 2 4" xfId="1511"/>
    <cellStyle name="Emphasis 2 5" xfId="1512"/>
    <cellStyle name="Emphasis 2 6" xfId="1513"/>
    <cellStyle name="Emphasis 2 7" xfId="1514"/>
    <cellStyle name="Emphasis 2 8" xfId="1515"/>
    <cellStyle name="Emphasis 2 9" xfId="1516"/>
    <cellStyle name="Emphasis 3" xfId="1517"/>
    <cellStyle name="Encabezado 1" xfId="1518" builtinId="16" customBuiltin="1"/>
    <cellStyle name="Encabezado 4" xfId="1519" builtinId="19" customBuiltin="1"/>
    <cellStyle name="Encabezado 4 10 2" xfId="1520"/>
    <cellStyle name="Encabezado 4 10 3" xfId="1521"/>
    <cellStyle name="Encabezado 4 10 4" xfId="1522"/>
    <cellStyle name="Encabezado 4 10 5" xfId="1523"/>
    <cellStyle name="Encabezado 4 2" xfId="1524"/>
    <cellStyle name="Encabezado 4 2 2" xfId="1525"/>
    <cellStyle name="Encabezado 4 2 3" xfId="1526"/>
    <cellStyle name="Encabezado 4 2 4" xfId="1527"/>
    <cellStyle name="Encabezado 4 2 5" xfId="1528"/>
    <cellStyle name="Encabezado 4 2 6" xfId="1529"/>
    <cellStyle name="Encabezado 4 3" xfId="1530"/>
    <cellStyle name="Encabezado 4 3 2" xfId="1531"/>
    <cellStyle name="Encabezado 4 3 3" xfId="1532"/>
    <cellStyle name="Encabezado 4 3 4" xfId="1533"/>
    <cellStyle name="Encabezado 4 3 5" xfId="1534"/>
    <cellStyle name="Encabezado 4 4" xfId="1535"/>
    <cellStyle name="Encabezado 4 4 2" xfId="1536"/>
    <cellStyle name="Encabezado 4 4 3" xfId="1537"/>
    <cellStyle name="Encabezado 4 4 4" xfId="1538"/>
    <cellStyle name="Encabezado 4 4 5" xfId="1539"/>
    <cellStyle name="Encabezado 4 5" xfId="1540"/>
    <cellStyle name="Encabezado 4 5 2" xfId="1541"/>
    <cellStyle name="Encabezado 4 5 3" xfId="1542"/>
    <cellStyle name="Encabezado 4 5 4" xfId="1543"/>
    <cellStyle name="Encabezado 4 5 5" xfId="1544"/>
    <cellStyle name="Encabezado 4 6" xfId="1545"/>
    <cellStyle name="Encabezado 4 6 2" xfId="1546"/>
    <cellStyle name="Encabezado 4 6 3" xfId="1547"/>
    <cellStyle name="Encabezado 4 6 4" xfId="1548"/>
    <cellStyle name="Encabezado 4 6 5" xfId="1549"/>
    <cellStyle name="Encabezado 4 7" xfId="1550"/>
    <cellStyle name="Encabezado 4 7 2" xfId="1551"/>
    <cellStyle name="Encabezado 4 7 3" xfId="1552"/>
    <cellStyle name="Encabezado 4 7 4" xfId="1553"/>
    <cellStyle name="Encabezado 4 7 5" xfId="1554"/>
    <cellStyle name="Encabezado 4 8" xfId="1555"/>
    <cellStyle name="Encabezado 4 8 2" xfId="1556"/>
    <cellStyle name="Encabezado 4 8 3" xfId="1557"/>
    <cellStyle name="Encabezado 4 8 4" xfId="1558"/>
    <cellStyle name="Encabezado 4 8 5" xfId="1559"/>
    <cellStyle name="Encabezado 4 9" xfId="1560"/>
    <cellStyle name="Encabezado 4 9 2" xfId="1561"/>
    <cellStyle name="Encabezado 4 9 3" xfId="1562"/>
    <cellStyle name="Encabezado 4 9 4" xfId="1563"/>
    <cellStyle name="Encabezado 4 9 5" xfId="1564"/>
    <cellStyle name="Énfasis1" xfId="1565" builtinId="29" customBuiltin="1"/>
    <cellStyle name="Énfasis1 10 2" xfId="1566"/>
    <cellStyle name="Énfasis1 10 3" xfId="1567"/>
    <cellStyle name="Énfasis1 10 4" xfId="1568"/>
    <cellStyle name="Énfasis1 10 5" xfId="1569"/>
    <cellStyle name="Énfasis1 2" xfId="1570"/>
    <cellStyle name="Énfasis1 2 2" xfId="1571"/>
    <cellStyle name="Énfasis1 2 3" xfId="1572"/>
    <cellStyle name="Énfasis1 2 4" xfId="1573"/>
    <cellStyle name="Énfasis1 2 5" xfId="1574"/>
    <cellStyle name="Énfasis1 2 6" xfId="1575"/>
    <cellStyle name="Énfasis1 3" xfId="1576"/>
    <cellStyle name="Énfasis1 3 2" xfId="1577"/>
    <cellStyle name="Énfasis1 3 3" xfId="1578"/>
    <cellStyle name="Énfasis1 3 4" xfId="1579"/>
    <cellStyle name="Énfasis1 3 5" xfId="1580"/>
    <cellStyle name="Énfasis1 4" xfId="1581"/>
    <cellStyle name="Énfasis1 4 2" xfId="1582"/>
    <cellStyle name="Énfasis1 4 3" xfId="1583"/>
    <cellStyle name="Énfasis1 4 4" xfId="1584"/>
    <cellStyle name="Énfasis1 4 5" xfId="1585"/>
    <cellStyle name="Énfasis1 5" xfId="1586"/>
    <cellStyle name="Énfasis1 5 2" xfId="1587"/>
    <cellStyle name="Énfasis1 5 3" xfId="1588"/>
    <cellStyle name="Énfasis1 5 4" xfId="1589"/>
    <cellStyle name="Énfasis1 5 5" xfId="1590"/>
    <cellStyle name="Énfasis1 6" xfId="1591"/>
    <cellStyle name="Énfasis1 6 2" xfId="1592"/>
    <cellStyle name="Énfasis1 6 3" xfId="1593"/>
    <cellStyle name="Énfasis1 6 4" xfId="1594"/>
    <cellStyle name="Énfasis1 6 5" xfId="1595"/>
    <cellStyle name="Énfasis1 7" xfId="1596"/>
    <cellStyle name="Énfasis1 7 2" xfId="1597"/>
    <cellStyle name="Énfasis1 7 3" xfId="1598"/>
    <cellStyle name="Énfasis1 7 4" xfId="1599"/>
    <cellStyle name="Énfasis1 7 5" xfId="1600"/>
    <cellStyle name="Énfasis1 8" xfId="1601"/>
    <cellStyle name="Énfasis1 8 2" xfId="1602"/>
    <cellStyle name="Énfasis1 8 3" xfId="1603"/>
    <cellStyle name="Énfasis1 8 4" xfId="1604"/>
    <cellStyle name="Énfasis1 8 5" xfId="1605"/>
    <cellStyle name="Énfasis1 9" xfId="1606"/>
    <cellStyle name="Énfasis1 9 2" xfId="1607"/>
    <cellStyle name="Énfasis1 9 3" xfId="1608"/>
    <cellStyle name="Énfasis1 9 4" xfId="1609"/>
    <cellStyle name="Énfasis1 9 5" xfId="1610"/>
    <cellStyle name="Énfasis2" xfId="1611" builtinId="33" customBuiltin="1"/>
    <cellStyle name="Énfasis2 10 2" xfId="1612"/>
    <cellStyle name="Énfasis2 10 3" xfId="1613"/>
    <cellStyle name="Énfasis2 10 4" xfId="1614"/>
    <cellStyle name="Énfasis2 10 5" xfId="1615"/>
    <cellStyle name="Énfasis2 2" xfId="1616"/>
    <cellStyle name="Énfasis2 2 2" xfId="1617"/>
    <cellStyle name="Énfasis2 2 3" xfId="1618"/>
    <cellStyle name="Énfasis2 2 4" xfId="1619"/>
    <cellStyle name="Énfasis2 2 5" xfId="1620"/>
    <cellStyle name="Énfasis2 2 6" xfId="1621"/>
    <cellStyle name="Énfasis2 3" xfId="1622"/>
    <cellStyle name="Énfasis2 3 2" xfId="1623"/>
    <cellStyle name="Énfasis2 3 3" xfId="1624"/>
    <cellStyle name="Énfasis2 3 4" xfId="1625"/>
    <cellStyle name="Énfasis2 3 5" xfId="1626"/>
    <cellStyle name="Énfasis2 4" xfId="1627"/>
    <cellStyle name="Énfasis2 4 2" xfId="1628"/>
    <cellStyle name="Énfasis2 4 3" xfId="1629"/>
    <cellStyle name="Énfasis2 4 4" xfId="1630"/>
    <cellStyle name="Énfasis2 4 5" xfId="1631"/>
    <cellStyle name="Énfasis2 5" xfId="1632"/>
    <cellStyle name="Énfasis2 5 2" xfId="1633"/>
    <cellStyle name="Énfasis2 5 3" xfId="1634"/>
    <cellStyle name="Énfasis2 5 4" xfId="1635"/>
    <cellStyle name="Énfasis2 5 5" xfId="1636"/>
    <cellStyle name="Énfasis2 6" xfId="1637"/>
    <cellStyle name="Énfasis2 6 2" xfId="1638"/>
    <cellStyle name="Énfasis2 6 3" xfId="1639"/>
    <cellStyle name="Énfasis2 6 4" xfId="1640"/>
    <cellStyle name="Énfasis2 6 5" xfId="1641"/>
    <cellStyle name="Énfasis2 7" xfId="1642"/>
    <cellStyle name="Énfasis2 7 2" xfId="1643"/>
    <cellStyle name="Énfasis2 7 3" xfId="1644"/>
    <cellStyle name="Énfasis2 7 4" xfId="1645"/>
    <cellStyle name="Énfasis2 7 5" xfId="1646"/>
    <cellStyle name="Énfasis2 8" xfId="1647"/>
    <cellStyle name="Énfasis2 8 2" xfId="1648"/>
    <cellStyle name="Énfasis2 8 3" xfId="1649"/>
    <cellStyle name="Énfasis2 8 4" xfId="1650"/>
    <cellStyle name="Énfasis2 8 5" xfId="1651"/>
    <cellStyle name="Énfasis2 9" xfId="1652"/>
    <cellStyle name="Énfasis2 9 2" xfId="1653"/>
    <cellStyle name="Énfasis2 9 3" xfId="1654"/>
    <cellStyle name="Énfasis2 9 4" xfId="1655"/>
    <cellStyle name="Énfasis2 9 5" xfId="1656"/>
    <cellStyle name="Énfasis3" xfId="1657" builtinId="37" customBuiltin="1"/>
    <cellStyle name="Énfasis3 10 2" xfId="1658"/>
    <cellStyle name="Énfasis3 10 3" xfId="1659"/>
    <cellStyle name="Énfasis3 10 4" xfId="1660"/>
    <cellStyle name="Énfasis3 10 5" xfId="1661"/>
    <cellStyle name="Énfasis3 2" xfId="1662"/>
    <cellStyle name="Énfasis3 2 10" xfId="1663"/>
    <cellStyle name="Énfasis3 2 11" xfId="1664"/>
    <cellStyle name="Énfasis3 2 12" xfId="1665"/>
    <cellStyle name="Énfasis3 2 13" xfId="1666"/>
    <cellStyle name="Énfasis3 2 14" xfId="1667"/>
    <cellStyle name="Énfasis3 2 15" xfId="1668"/>
    <cellStyle name="Énfasis3 2 16" xfId="1669"/>
    <cellStyle name="Énfasis3 2 17" xfId="1670"/>
    <cellStyle name="Énfasis3 2 18" xfId="1671"/>
    <cellStyle name="Énfasis3 2 19" xfId="1672"/>
    <cellStyle name="Énfasis3 2 2" xfId="1673"/>
    <cellStyle name="Énfasis3 2 20" xfId="1674"/>
    <cellStyle name="Énfasis3 2 3" xfId="1675"/>
    <cellStyle name="Énfasis3 2 4" xfId="1676"/>
    <cellStyle name="Énfasis3 2 5" xfId="1677"/>
    <cellStyle name="Énfasis3 2 6" xfId="1678"/>
    <cellStyle name="Énfasis3 2 7" xfId="1679"/>
    <cellStyle name="Énfasis3 2 8" xfId="1680"/>
    <cellStyle name="Énfasis3 2 9" xfId="1681"/>
    <cellStyle name="Énfasis3 3" xfId="1682"/>
    <cellStyle name="Énfasis3 3 10" xfId="1683"/>
    <cellStyle name="Énfasis3 3 11" xfId="1684"/>
    <cellStyle name="Énfasis3 3 12" xfId="1685"/>
    <cellStyle name="Énfasis3 3 13" xfId="1686"/>
    <cellStyle name="Énfasis3 3 14" xfId="1687"/>
    <cellStyle name="Énfasis3 3 15" xfId="1688"/>
    <cellStyle name="Énfasis3 3 16" xfId="1689"/>
    <cellStyle name="Énfasis3 3 17" xfId="1690"/>
    <cellStyle name="Énfasis3 3 18" xfId="1691"/>
    <cellStyle name="Énfasis3 3 19" xfId="1692"/>
    <cellStyle name="Énfasis3 3 2" xfId="1693"/>
    <cellStyle name="Énfasis3 3 3" xfId="1694"/>
    <cellStyle name="Énfasis3 3 4" xfId="1695"/>
    <cellStyle name="Énfasis3 3 5" xfId="1696"/>
    <cellStyle name="Énfasis3 3 6" xfId="1697"/>
    <cellStyle name="Énfasis3 3 7" xfId="1698"/>
    <cellStyle name="Énfasis3 3 8" xfId="1699"/>
    <cellStyle name="Énfasis3 3 9" xfId="1700"/>
    <cellStyle name="Énfasis3 4" xfId="1701"/>
    <cellStyle name="Énfasis3 4 10" xfId="1702"/>
    <cellStyle name="Énfasis3 4 11" xfId="1703"/>
    <cellStyle name="Énfasis3 4 12" xfId="1704"/>
    <cellStyle name="Énfasis3 4 13" xfId="1705"/>
    <cellStyle name="Énfasis3 4 14" xfId="1706"/>
    <cellStyle name="Énfasis3 4 15" xfId="1707"/>
    <cellStyle name="Énfasis3 4 16" xfId="1708"/>
    <cellStyle name="Énfasis3 4 17" xfId="1709"/>
    <cellStyle name="Énfasis3 4 18" xfId="1710"/>
    <cellStyle name="Énfasis3 4 19" xfId="1711"/>
    <cellStyle name="Énfasis3 4 2" xfId="1712"/>
    <cellStyle name="Énfasis3 4 3" xfId="1713"/>
    <cellStyle name="Énfasis3 4 4" xfId="1714"/>
    <cellStyle name="Énfasis3 4 5" xfId="1715"/>
    <cellStyle name="Énfasis3 4 6" xfId="1716"/>
    <cellStyle name="Énfasis3 4 7" xfId="1717"/>
    <cellStyle name="Énfasis3 4 8" xfId="1718"/>
    <cellStyle name="Énfasis3 4 9" xfId="1719"/>
    <cellStyle name="Énfasis3 5" xfId="1720"/>
    <cellStyle name="Énfasis3 5 10" xfId="1721"/>
    <cellStyle name="Énfasis3 5 11" xfId="1722"/>
    <cellStyle name="Énfasis3 5 12" xfId="1723"/>
    <cellStyle name="Énfasis3 5 13" xfId="1724"/>
    <cellStyle name="Énfasis3 5 14" xfId="1725"/>
    <cellStyle name="Énfasis3 5 15" xfId="1726"/>
    <cellStyle name="Énfasis3 5 16" xfId="1727"/>
    <cellStyle name="Énfasis3 5 17" xfId="1728"/>
    <cellStyle name="Énfasis3 5 18" xfId="1729"/>
    <cellStyle name="Énfasis3 5 19" xfId="1730"/>
    <cellStyle name="Énfasis3 5 2" xfId="1731"/>
    <cellStyle name="Énfasis3 5 3" xfId="1732"/>
    <cellStyle name="Énfasis3 5 4" xfId="1733"/>
    <cellStyle name="Énfasis3 5 5" xfId="1734"/>
    <cellStyle name="Énfasis3 5 6" xfId="1735"/>
    <cellStyle name="Énfasis3 5 7" xfId="1736"/>
    <cellStyle name="Énfasis3 5 8" xfId="1737"/>
    <cellStyle name="Énfasis3 5 9" xfId="1738"/>
    <cellStyle name="Énfasis3 6" xfId="1739"/>
    <cellStyle name="Énfasis3 6 2" xfId="1740"/>
    <cellStyle name="Énfasis3 6 3" xfId="1741"/>
    <cellStyle name="Énfasis3 6 4" xfId="1742"/>
    <cellStyle name="Énfasis3 6 5" xfId="1743"/>
    <cellStyle name="Énfasis3 7" xfId="1744"/>
    <cellStyle name="Énfasis3 7 2" xfId="1745"/>
    <cellStyle name="Énfasis3 7 3" xfId="1746"/>
    <cellStyle name="Énfasis3 7 4" xfId="1747"/>
    <cellStyle name="Énfasis3 7 5" xfId="1748"/>
    <cellStyle name="Énfasis3 8" xfId="1749"/>
    <cellStyle name="Énfasis3 8 2" xfId="1750"/>
    <cellStyle name="Énfasis3 8 3" xfId="1751"/>
    <cellStyle name="Énfasis3 8 4" xfId="1752"/>
    <cellStyle name="Énfasis3 8 5" xfId="1753"/>
    <cellStyle name="Énfasis3 9" xfId="1754"/>
    <cellStyle name="Énfasis3 9 2" xfId="1755"/>
    <cellStyle name="Énfasis3 9 3" xfId="1756"/>
    <cellStyle name="Énfasis3 9 4" xfId="1757"/>
    <cellStyle name="Énfasis3 9 5" xfId="1758"/>
    <cellStyle name="Énfasis4" xfId="1759" builtinId="41" customBuiltin="1"/>
    <cellStyle name="Énfasis4 10 2" xfId="1760"/>
    <cellStyle name="Énfasis4 10 3" xfId="1761"/>
    <cellStyle name="Énfasis4 10 4" xfId="1762"/>
    <cellStyle name="Énfasis4 10 5" xfId="1763"/>
    <cellStyle name="Énfasis4 2" xfId="1764"/>
    <cellStyle name="Énfasis4 2 10" xfId="1765"/>
    <cellStyle name="Énfasis4 2 11" xfId="1766"/>
    <cellStyle name="Énfasis4 2 12" xfId="1767"/>
    <cellStyle name="Énfasis4 2 13" xfId="1768"/>
    <cellStyle name="Énfasis4 2 14" xfId="1769"/>
    <cellStyle name="Énfasis4 2 15" xfId="1770"/>
    <cellStyle name="Énfasis4 2 16" xfId="1771"/>
    <cellStyle name="Énfasis4 2 17" xfId="1772"/>
    <cellStyle name="Énfasis4 2 18" xfId="1773"/>
    <cellStyle name="Énfasis4 2 19" xfId="1774"/>
    <cellStyle name="Énfasis4 2 2" xfId="1775"/>
    <cellStyle name="Énfasis4 2 20" xfId="1776"/>
    <cellStyle name="Énfasis4 2 3" xfId="1777"/>
    <cellStyle name="Énfasis4 2 4" xfId="1778"/>
    <cellStyle name="Énfasis4 2 5" xfId="1779"/>
    <cellStyle name="Énfasis4 2 6" xfId="1780"/>
    <cellStyle name="Énfasis4 2 7" xfId="1781"/>
    <cellStyle name="Énfasis4 2 8" xfId="1782"/>
    <cellStyle name="Énfasis4 2 9" xfId="1783"/>
    <cellStyle name="Énfasis4 3" xfId="1784"/>
    <cellStyle name="Énfasis4 3 10" xfId="1785"/>
    <cellStyle name="Énfasis4 3 11" xfId="1786"/>
    <cellStyle name="Énfasis4 3 12" xfId="1787"/>
    <cellStyle name="Énfasis4 3 13" xfId="1788"/>
    <cellStyle name="Énfasis4 3 14" xfId="1789"/>
    <cellStyle name="Énfasis4 3 15" xfId="1790"/>
    <cellStyle name="Énfasis4 3 16" xfId="1791"/>
    <cellStyle name="Énfasis4 3 17" xfId="1792"/>
    <cellStyle name="Énfasis4 3 18" xfId="1793"/>
    <cellStyle name="Énfasis4 3 19" xfId="1794"/>
    <cellStyle name="Énfasis4 3 2" xfId="1795"/>
    <cellStyle name="Énfasis4 3 3" xfId="1796"/>
    <cellStyle name="Énfasis4 3 4" xfId="1797"/>
    <cellStyle name="Énfasis4 3 5" xfId="1798"/>
    <cellStyle name="Énfasis4 3 6" xfId="1799"/>
    <cellStyle name="Énfasis4 3 7" xfId="1800"/>
    <cellStyle name="Énfasis4 3 8" xfId="1801"/>
    <cellStyle name="Énfasis4 3 9" xfId="1802"/>
    <cellStyle name="Énfasis4 4" xfId="1803"/>
    <cellStyle name="Énfasis4 4 10" xfId="1804"/>
    <cellStyle name="Énfasis4 4 11" xfId="1805"/>
    <cellStyle name="Énfasis4 4 12" xfId="1806"/>
    <cellStyle name="Énfasis4 4 13" xfId="1807"/>
    <cellStyle name="Énfasis4 4 14" xfId="1808"/>
    <cellStyle name="Énfasis4 4 15" xfId="1809"/>
    <cellStyle name="Énfasis4 4 16" xfId="1810"/>
    <cellStyle name="Énfasis4 4 17" xfId="1811"/>
    <cellStyle name="Énfasis4 4 18" xfId="1812"/>
    <cellStyle name="Énfasis4 4 19" xfId="1813"/>
    <cellStyle name="Énfasis4 4 2" xfId="1814"/>
    <cellStyle name="Énfasis4 4 3" xfId="1815"/>
    <cellStyle name="Énfasis4 4 4" xfId="1816"/>
    <cellStyle name="Énfasis4 4 5" xfId="1817"/>
    <cellStyle name="Énfasis4 4 6" xfId="1818"/>
    <cellStyle name="Énfasis4 4 7" xfId="1819"/>
    <cellStyle name="Énfasis4 4 8" xfId="1820"/>
    <cellStyle name="Énfasis4 4 9" xfId="1821"/>
    <cellStyle name="Énfasis4 5" xfId="1822"/>
    <cellStyle name="Énfasis4 5 10" xfId="1823"/>
    <cellStyle name="Énfasis4 5 11" xfId="1824"/>
    <cellStyle name="Énfasis4 5 12" xfId="1825"/>
    <cellStyle name="Énfasis4 5 13" xfId="1826"/>
    <cellStyle name="Énfasis4 5 14" xfId="1827"/>
    <cellStyle name="Énfasis4 5 15" xfId="1828"/>
    <cellStyle name="Énfasis4 5 16" xfId="1829"/>
    <cellStyle name="Énfasis4 5 17" xfId="1830"/>
    <cellStyle name="Énfasis4 5 18" xfId="1831"/>
    <cellStyle name="Énfasis4 5 19" xfId="1832"/>
    <cellStyle name="Énfasis4 5 2" xfId="1833"/>
    <cellStyle name="Énfasis4 5 3" xfId="1834"/>
    <cellStyle name="Énfasis4 5 4" xfId="1835"/>
    <cellStyle name="Énfasis4 5 5" xfId="1836"/>
    <cellStyle name="Énfasis4 5 6" xfId="1837"/>
    <cellStyle name="Énfasis4 5 7" xfId="1838"/>
    <cellStyle name="Énfasis4 5 8" xfId="1839"/>
    <cellStyle name="Énfasis4 5 9" xfId="1840"/>
    <cellStyle name="Énfasis4 6" xfId="1841"/>
    <cellStyle name="Énfasis4 6 2" xfId="1842"/>
    <cellStyle name="Énfasis4 6 3" xfId="1843"/>
    <cellStyle name="Énfasis4 6 4" xfId="1844"/>
    <cellStyle name="Énfasis4 6 5" xfId="1845"/>
    <cellStyle name="Énfasis4 7" xfId="1846"/>
    <cellStyle name="Énfasis4 7 2" xfId="1847"/>
    <cellStyle name="Énfasis4 7 3" xfId="1848"/>
    <cellStyle name="Énfasis4 7 4" xfId="1849"/>
    <cellStyle name="Énfasis4 7 5" xfId="1850"/>
    <cellStyle name="Énfasis4 8" xfId="1851"/>
    <cellStyle name="Énfasis4 8 2" xfId="1852"/>
    <cellStyle name="Énfasis4 8 3" xfId="1853"/>
    <cellStyle name="Énfasis4 8 4" xfId="1854"/>
    <cellStyle name="Énfasis4 8 5" xfId="1855"/>
    <cellStyle name="Énfasis4 9" xfId="1856"/>
    <cellStyle name="Énfasis4 9 2" xfId="1857"/>
    <cellStyle name="Énfasis4 9 3" xfId="1858"/>
    <cellStyle name="Énfasis4 9 4" xfId="1859"/>
    <cellStyle name="Énfasis4 9 5" xfId="1860"/>
    <cellStyle name="Énfasis5" xfId="1861" builtinId="45" customBuiltin="1"/>
    <cellStyle name="Énfasis5 10 2" xfId="1862"/>
    <cellStyle name="Énfasis5 10 3" xfId="1863"/>
    <cellStyle name="Énfasis5 10 4" xfId="1864"/>
    <cellStyle name="Énfasis5 10 5" xfId="1865"/>
    <cellStyle name="Énfasis5 2" xfId="1866"/>
    <cellStyle name="Énfasis5 2 10" xfId="1867"/>
    <cellStyle name="Énfasis5 2 11" xfId="1868"/>
    <cellStyle name="Énfasis5 2 12" xfId="1869"/>
    <cellStyle name="Énfasis5 2 13" xfId="1870"/>
    <cellStyle name="Énfasis5 2 14" xfId="1871"/>
    <cellStyle name="Énfasis5 2 15" xfId="1872"/>
    <cellStyle name="Énfasis5 2 16" xfId="1873"/>
    <cellStyle name="Énfasis5 2 17" xfId="1874"/>
    <cellStyle name="Énfasis5 2 18" xfId="1875"/>
    <cellStyle name="Énfasis5 2 19" xfId="1876"/>
    <cellStyle name="Énfasis5 2 2" xfId="1877"/>
    <cellStyle name="Énfasis5 2 20" xfId="1878"/>
    <cellStyle name="Énfasis5 2 3" xfId="1879"/>
    <cellStyle name="Énfasis5 2 4" xfId="1880"/>
    <cellStyle name="Énfasis5 2 5" xfId="1881"/>
    <cellStyle name="Énfasis5 2 6" xfId="1882"/>
    <cellStyle name="Énfasis5 2 7" xfId="1883"/>
    <cellStyle name="Énfasis5 2 8" xfId="1884"/>
    <cellStyle name="Énfasis5 2 9" xfId="1885"/>
    <cellStyle name="Énfasis5 3" xfId="1886"/>
    <cellStyle name="Énfasis5 3 10" xfId="1887"/>
    <cellStyle name="Énfasis5 3 11" xfId="1888"/>
    <cellStyle name="Énfasis5 3 12" xfId="1889"/>
    <cellStyle name="Énfasis5 3 13" xfId="1890"/>
    <cellStyle name="Énfasis5 3 14" xfId="1891"/>
    <cellStyle name="Énfasis5 3 15" xfId="1892"/>
    <cellStyle name="Énfasis5 3 16" xfId="1893"/>
    <cellStyle name="Énfasis5 3 17" xfId="1894"/>
    <cellStyle name="Énfasis5 3 18" xfId="1895"/>
    <cellStyle name="Énfasis5 3 19" xfId="1896"/>
    <cellStyle name="Énfasis5 3 2" xfId="1897"/>
    <cellStyle name="Énfasis5 3 3" xfId="1898"/>
    <cellStyle name="Énfasis5 3 4" xfId="1899"/>
    <cellStyle name="Énfasis5 3 5" xfId="1900"/>
    <cellStyle name="Énfasis5 3 6" xfId="1901"/>
    <cellStyle name="Énfasis5 3 7" xfId="1902"/>
    <cellStyle name="Énfasis5 3 8" xfId="1903"/>
    <cellStyle name="Énfasis5 3 9" xfId="1904"/>
    <cellStyle name="Énfasis5 4" xfId="1905"/>
    <cellStyle name="Énfasis5 4 10" xfId="1906"/>
    <cellStyle name="Énfasis5 4 11" xfId="1907"/>
    <cellStyle name="Énfasis5 4 12" xfId="1908"/>
    <cellStyle name="Énfasis5 4 13" xfId="1909"/>
    <cellStyle name="Énfasis5 4 14" xfId="1910"/>
    <cellStyle name="Énfasis5 4 15" xfId="1911"/>
    <cellStyle name="Énfasis5 4 16" xfId="1912"/>
    <cellStyle name="Énfasis5 4 17" xfId="1913"/>
    <cellStyle name="Énfasis5 4 18" xfId="1914"/>
    <cellStyle name="Énfasis5 4 19" xfId="1915"/>
    <cellStyle name="Énfasis5 4 2" xfId="1916"/>
    <cellStyle name="Énfasis5 4 3" xfId="1917"/>
    <cellStyle name="Énfasis5 4 4" xfId="1918"/>
    <cellStyle name="Énfasis5 4 5" xfId="1919"/>
    <cellStyle name="Énfasis5 4 6" xfId="1920"/>
    <cellStyle name="Énfasis5 4 7" xfId="1921"/>
    <cellStyle name="Énfasis5 4 8" xfId="1922"/>
    <cellStyle name="Énfasis5 4 9" xfId="1923"/>
    <cellStyle name="Énfasis5 5" xfId="1924"/>
    <cellStyle name="Énfasis5 5 10" xfId="1925"/>
    <cellStyle name="Énfasis5 5 11" xfId="1926"/>
    <cellStyle name="Énfasis5 5 12" xfId="1927"/>
    <cellStyle name="Énfasis5 5 13" xfId="1928"/>
    <cellStyle name="Énfasis5 5 14" xfId="1929"/>
    <cellStyle name="Énfasis5 5 15" xfId="1930"/>
    <cellStyle name="Énfasis5 5 16" xfId="1931"/>
    <cellStyle name="Énfasis5 5 17" xfId="1932"/>
    <cellStyle name="Énfasis5 5 18" xfId="1933"/>
    <cellStyle name="Énfasis5 5 19" xfId="1934"/>
    <cellStyle name="Énfasis5 5 2" xfId="1935"/>
    <cellStyle name="Énfasis5 5 3" xfId="1936"/>
    <cellStyle name="Énfasis5 5 4" xfId="1937"/>
    <cellStyle name="Énfasis5 5 5" xfId="1938"/>
    <cellStyle name="Énfasis5 5 6" xfId="1939"/>
    <cellStyle name="Énfasis5 5 7" xfId="1940"/>
    <cellStyle name="Énfasis5 5 8" xfId="1941"/>
    <cellStyle name="Énfasis5 5 9" xfId="1942"/>
    <cellStyle name="Énfasis5 6" xfId="1943"/>
    <cellStyle name="Énfasis5 6 2" xfId="1944"/>
    <cellStyle name="Énfasis5 6 3" xfId="1945"/>
    <cellStyle name="Énfasis5 6 4" xfId="1946"/>
    <cellStyle name="Énfasis5 6 5" xfId="1947"/>
    <cellStyle name="Énfasis5 7" xfId="1948"/>
    <cellStyle name="Énfasis5 7 2" xfId="1949"/>
    <cellStyle name="Énfasis5 7 3" xfId="1950"/>
    <cellStyle name="Énfasis5 7 4" xfId="1951"/>
    <cellStyle name="Énfasis5 7 5" xfId="1952"/>
    <cellStyle name="Énfasis5 8" xfId="1953"/>
    <cellStyle name="Énfasis5 8 2" xfId="1954"/>
    <cellStyle name="Énfasis5 8 3" xfId="1955"/>
    <cellStyle name="Énfasis5 8 4" xfId="1956"/>
    <cellStyle name="Énfasis5 8 5" xfId="1957"/>
    <cellStyle name="Énfasis5 9" xfId="1958"/>
    <cellStyle name="Énfasis5 9 2" xfId="1959"/>
    <cellStyle name="Énfasis5 9 3" xfId="1960"/>
    <cellStyle name="Énfasis5 9 4" xfId="1961"/>
    <cellStyle name="Énfasis5 9 5" xfId="1962"/>
    <cellStyle name="Énfasis6" xfId="1963" builtinId="49" customBuiltin="1"/>
    <cellStyle name="Énfasis6 10 2" xfId="1964"/>
    <cellStyle name="Énfasis6 10 3" xfId="1965"/>
    <cellStyle name="Énfasis6 10 4" xfId="1966"/>
    <cellStyle name="Énfasis6 10 5" xfId="1967"/>
    <cellStyle name="Énfasis6 2" xfId="1968"/>
    <cellStyle name="Énfasis6 2 10" xfId="1969"/>
    <cellStyle name="Énfasis6 2 11" xfId="1970"/>
    <cellStyle name="Énfasis6 2 12" xfId="1971"/>
    <cellStyle name="Énfasis6 2 13" xfId="1972"/>
    <cellStyle name="Énfasis6 2 14" xfId="1973"/>
    <cellStyle name="Énfasis6 2 15" xfId="1974"/>
    <cellStyle name="Énfasis6 2 16" xfId="1975"/>
    <cellStyle name="Énfasis6 2 17" xfId="1976"/>
    <cellStyle name="Énfasis6 2 18" xfId="1977"/>
    <cellStyle name="Énfasis6 2 19" xfId="1978"/>
    <cellStyle name="Énfasis6 2 2" xfId="1979"/>
    <cellStyle name="Énfasis6 2 20" xfId="1980"/>
    <cellStyle name="Énfasis6 2 3" xfId="1981"/>
    <cellStyle name="Énfasis6 2 4" xfId="1982"/>
    <cellStyle name="Énfasis6 2 5" xfId="1983"/>
    <cellStyle name="Énfasis6 2 6" xfId="1984"/>
    <cellStyle name="Énfasis6 2 7" xfId="1985"/>
    <cellStyle name="Énfasis6 2 8" xfId="1986"/>
    <cellStyle name="Énfasis6 2 9" xfId="1987"/>
    <cellStyle name="Énfasis6 3" xfId="1988"/>
    <cellStyle name="Énfasis6 3 10" xfId="1989"/>
    <cellStyle name="Énfasis6 3 11" xfId="1990"/>
    <cellStyle name="Énfasis6 3 12" xfId="1991"/>
    <cellStyle name="Énfasis6 3 13" xfId="1992"/>
    <cellStyle name="Énfasis6 3 14" xfId="1993"/>
    <cellStyle name="Énfasis6 3 15" xfId="1994"/>
    <cellStyle name="Énfasis6 3 16" xfId="1995"/>
    <cellStyle name="Énfasis6 3 17" xfId="1996"/>
    <cellStyle name="Énfasis6 3 18" xfId="1997"/>
    <cellStyle name="Énfasis6 3 19" xfId="1998"/>
    <cellStyle name="Énfasis6 3 2" xfId="1999"/>
    <cellStyle name="Énfasis6 3 3" xfId="2000"/>
    <cellStyle name="Énfasis6 3 4" xfId="2001"/>
    <cellStyle name="Énfasis6 3 5" xfId="2002"/>
    <cellStyle name="Énfasis6 3 6" xfId="2003"/>
    <cellStyle name="Énfasis6 3 7" xfId="2004"/>
    <cellStyle name="Énfasis6 3 8" xfId="2005"/>
    <cellStyle name="Énfasis6 3 9" xfId="2006"/>
    <cellStyle name="Énfasis6 4" xfId="2007"/>
    <cellStyle name="Énfasis6 4 10" xfId="2008"/>
    <cellStyle name="Énfasis6 4 11" xfId="2009"/>
    <cellStyle name="Énfasis6 4 12" xfId="2010"/>
    <cellStyle name="Énfasis6 4 13" xfId="2011"/>
    <cellStyle name="Énfasis6 4 14" xfId="2012"/>
    <cellStyle name="Énfasis6 4 15" xfId="2013"/>
    <cellStyle name="Énfasis6 4 16" xfId="2014"/>
    <cellStyle name="Énfasis6 4 17" xfId="2015"/>
    <cellStyle name="Énfasis6 4 18" xfId="2016"/>
    <cellStyle name="Énfasis6 4 19" xfId="2017"/>
    <cellStyle name="Énfasis6 4 2" xfId="2018"/>
    <cellStyle name="Énfasis6 4 3" xfId="2019"/>
    <cellStyle name="Énfasis6 4 4" xfId="2020"/>
    <cellStyle name="Énfasis6 4 5" xfId="2021"/>
    <cellStyle name="Énfasis6 4 6" xfId="2022"/>
    <cellStyle name="Énfasis6 4 7" xfId="2023"/>
    <cellStyle name="Énfasis6 4 8" xfId="2024"/>
    <cellStyle name="Énfasis6 4 9" xfId="2025"/>
    <cellStyle name="Énfasis6 5" xfId="2026"/>
    <cellStyle name="Énfasis6 5 10" xfId="2027"/>
    <cellStyle name="Énfasis6 5 11" xfId="2028"/>
    <cellStyle name="Énfasis6 5 12" xfId="2029"/>
    <cellStyle name="Énfasis6 5 13" xfId="2030"/>
    <cellStyle name="Énfasis6 5 14" xfId="2031"/>
    <cellStyle name="Énfasis6 5 15" xfId="2032"/>
    <cellStyle name="Énfasis6 5 16" xfId="2033"/>
    <cellStyle name="Énfasis6 5 17" xfId="2034"/>
    <cellStyle name="Énfasis6 5 18" xfId="2035"/>
    <cellStyle name="Énfasis6 5 19" xfId="2036"/>
    <cellStyle name="Énfasis6 5 2" xfId="2037"/>
    <cellStyle name="Énfasis6 5 3" xfId="2038"/>
    <cellStyle name="Énfasis6 5 4" xfId="2039"/>
    <cellStyle name="Énfasis6 5 5" xfId="2040"/>
    <cellStyle name="Énfasis6 5 6" xfId="2041"/>
    <cellStyle name="Énfasis6 5 7" xfId="2042"/>
    <cellStyle name="Énfasis6 5 8" xfId="2043"/>
    <cellStyle name="Énfasis6 5 9" xfId="2044"/>
    <cellStyle name="Énfasis6 6" xfId="2045"/>
    <cellStyle name="Énfasis6 6 2" xfId="2046"/>
    <cellStyle name="Énfasis6 6 3" xfId="2047"/>
    <cellStyle name="Énfasis6 6 4" xfId="2048"/>
    <cellStyle name="Énfasis6 6 5" xfId="2049"/>
    <cellStyle name="Énfasis6 7" xfId="2050"/>
    <cellStyle name="Énfasis6 7 2" xfId="2051"/>
    <cellStyle name="Énfasis6 7 3" xfId="2052"/>
    <cellStyle name="Énfasis6 7 4" xfId="2053"/>
    <cellStyle name="Énfasis6 7 5" xfId="2054"/>
    <cellStyle name="Énfasis6 8" xfId="2055"/>
    <cellStyle name="Énfasis6 8 2" xfId="2056"/>
    <cellStyle name="Énfasis6 8 3" xfId="2057"/>
    <cellStyle name="Énfasis6 8 4" xfId="2058"/>
    <cellStyle name="Énfasis6 8 5" xfId="2059"/>
    <cellStyle name="Énfasis6 9" xfId="2060"/>
    <cellStyle name="Énfasis6 9 2" xfId="2061"/>
    <cellStyle name="Énfasis6 9 3" xfId="2062"/>
    <cellStyle name="Énfasis6 9 4" xfId="2063"/>
    <cellStyle name="Énfasis6 9 5" xfId="2064"/>
    <cellStyle name="Entrada" xfId="2065" builtinId="20" customBuiltin="1"/>
    <cellStyle name="Entrada 10 2" xfId="2066"/>
    <cellStyle name="Entrada 10 3" xfId="2067"/>
    <cellStyle name="Entrada 10 4" xfId="2068"/>
    <cellStyle name="Entrada 10 5" xfId="2069"/>
    <cellStyle name="Entrada 2" xfId="2070"/>
    <cellStyle name="Entrada 2 10" xfId="2071"/>
    <cellStyle name="Entrada 2 11" xfId="2072"/>
    <cellStyle name="Entrada 2 12" xfId="2073"/>
    <cellStyle name="Entrada 2 13" xfId="2074"/>
    <cellStyle name="Entrada 2 14" xfId="2075"/>
    <cellStyle name="Entrada 2 15" xfId="2076"/>
    <cellStyle name="Entrada 2 16" xfId="2077"/>
    <cellStyle name="Entrada 2 17" xfId="2078"/>
    <cellStyle name="Entrada 2 18" xfId="2079"/>
    <cellStyle name="Entrada 2 19" xfId="2080"/>
    <cellStyle name="Entrada 2 2" xfId="2081"/>
    <cellStyle name="Entrada 2 20" xfId="2082"/>
    <cellStyle name="Entrada 2 3" xfId="2083"/>
    <cellStyle name="Entrada 2 4" xfId="2084"/>
    <cellStyle name="Entrada 2 5" xfId="2085"/>
    <cellStyle name="Entrada 2 6" xfId="2086"/>
    <cellStyle name="Entrada 2 7" xfId="2087"/>
    <cellStyle name="Entrada 2 8" xfId="2088"/>
    <cellStyle name="Entrada 2 9" xfId="2089"/>
    <cellStyle name="Entrada 3" xfId="2090"/>
    <cellStyle name="Entrada 3 10" xfId="2091"/>
    <cellStyle name="Entrada 3 11" xfId="2092"/>
    <cellStyle name="Entrada 3 12" xfId="2093"/>
    <cellStyle name="Entrada 3 13" xfId="2094"/>
    <cellStyle name="Entrada 3 14" xfId="2095"/>
    <cellStyle name="Entrada 3 15" xfId="2096"/>
    <cellStyle name="Entrada 3 16" xfId="2097"/>
    <cellStyle name="Entrada 3 17" xfId="2098"/>
    <cellStyle name="Entrada 3 18" xfId="2099"/>
    <cellStyle name="Entrada 3 19" xfId="2100"/>
    <cellStyle name="Entrada 3 2" xfId="2101"/>
    <cellStyle name="Entrada 3 3" xfId="2102"/>
    <cellStyle name="Entrada 3 4" xfId="2103"/>
    <cellStyle name="Entrada 3 5" xfId="2104"/>
    <cellStyle name="Entrada 3 6" xfId="2105"/>
    <cellStyle name="Entrada 3 7" xfId="2106"/>
    <cellStyle name="Entrada 3 8" xfId="2107"/>
    <cellStyle name="Entrada 3 9" xfId="2108"/>
    <cellStyle name="Entrada 4" xfId="2109"/>
    <cellStyle name="Entrada 4 10" xfId="2110"/>
    <cellStyle name="Entrada 4 11" xfId="2111"/>
    <cellStyle name="Entrada 4 12" xfId="2112"/>
    <cellStyle name="Entrada 4 13" xfId="2113"/>
    <cellStyle name="Entrada 4 14" xfId="2114"/>
    <cellStyle name="Entrada 4 15" xfId="2115"/>
    <cellStyle name="Entrada 4 16" xfId="2116"/>
    <cellStyle name="Entrada 4 17" xfId="2117"/>
    <cellStyle name="Entrada 4 18" xfId="2118"/>
    <cellStyle name="Entrada 4 19" xfId="2119"/>
    <cellStyle name="Entrada 4 2" xfId="2120"/>
    <cellStyle name="Entrada 4 3" xfId="2121"/>
    <cellStyle name="Entrada 4 4" xfId="2122"/>
    <cellStyle name="Entrada 4 5" xfId="2123"/>
    <cellStyle name="Entrada 4 6" xfId="2124"/>
    <cellStyle name="Entrada 4 7" xfId="2125"/>
    <cellStyle name="Entrada 4 8" xfId="2126"/>
    <cellStyle name="Entrada 4 9" xfId="2127"/>
    <cellStyle name="Entrada 5" xfId="2128"/>
    <cellStyle name="Entrada 5 10" xfId="2129"/>
    <cellStyle name="Entrada 5 11" xfId="2130"/>
    <cellStyle name="Entrada 5 12" xfId="2131"/>
    <cellStyle name="Entrada 5 13" xfId="2132"/>
    <cellStyle name="Entrada 5 14" xfId="2133"/>
    <cellStyle name="Entrada 5 15" xfId="2134"/>
    <cellStyle name="Entrada 5 16" xfId="2135"/>
    <cellStyle name="Entrada 5 17" xfId="2136"/>
    <cellStyle name="Entrada 5 18" xfId="2137"/>
    <cellStyle name="Entrada 5 19" xfId="2138"/>
    <cellStyle name="Entrada 5 2" xfId="2139"/>
    <cellStyle name="Entrada 5 3" xfId="2140"/>
    <cellStyle name="Entrada 5 4" xfId="2141"/>
    <cellStyle name="Entrada 5 5" xfId="2142"/>
    <cellStyle name="Entrada 5 6" xfId="2143"/>
    <cellStyle name="Entrada 5 7" xfId="2144"/>
    <cellStyle name="Entrada 5 8" xfId="2145"/>
    <cellStyle name="Entrada 5 9" xfId="2146"/>
    <cellStyle name="Entrada 6" xfId="2147"/>
    <cellStyle name="Entrada 6 2" xfId="2148"/>
    <cellStyle name="Entrada 6 3" xfId="2149"/>
    <cellStyle name="Entrada 6 4" xfId="2150"/>
    <cellStyle name="Entrada 6 5" xfId="2151"/>
    <cellStyle name="Entrada 7" xfId="2152"/>
    <cellStyle name="Entrada 7 2" xfId="2153"/>
    <cellStyle name="Entrada 7 3" xfId="2154"/>
    <cellStyle name="Entrada 7 4" xfId="2155"/>
    <cellStyle name="Entrada 7 5" xfId="2156"/>
    <cellStyle name="Entrada 8" xfId="2157"/>
    <cellStyle name="Entrada 8 2" xfId="2158"/>
    <cellStyle name="Entrada 8 3" xfId="2159"/>
    <cellStyle name="Entrada 8 4" xfId="2160"/>
    <cellStyle name="Entrada 8 5" xfId="2161"/>
    <cellStyle name="Entrada 9" xfId="2162"/>
    <cellStyle name="Entrada 9 2" xfId="2163"/>
    <cellStyle name="Entrada 9 3" xfId="2164"/>
    <cellStyle name="Entrada 9 4" xfId="2165"/>
    <cellStyle name="Entrada 9 5" xfId="2166"/>
    <cellStyle name="Euro" xfId="2167"/>
    <cellStyle name="Euro 2" xfId="2168"/>
    <cellStyle name="Euro 3" xfId="2169"/>
    <cellStyle name="Euro 4" xfId="2170"/>
    <cellStyle name="Euro 5" xfId="2171"/>
    <cellStyle name="Euro 6" xfId="2172"/>
    <cellStyle name="Euro 7" xfId="2173"/>
    <cellStyle name="Euro 8" xfId="2174"/>
    <cellStyle name="Explanatory Text" xfId="2175"/>
    <cellStyle name="Good" xfId="2176"/>
    <cellStyle name="Good 2" xfId="2177"/>
    <cellStyle name="Good 3" xfId="2178"/>
    <cellStyle name="Good 4" xfId="2179"/>
    <cellStyle name="Good 5" xfId="2180"/>
    <cellStyle name="Heading 1" xfId="2181"/>
    <cellStyle name="Heading 2" xfId="2182"/>
    <cellStyle name="Heading 3" xfId="2183"/>
    <cellStyle name="Heading 4" xfId="2184"/>
    <cellStyle name="Heading 4 2" xfId="2185"/>
    <cellStyle name="Heading 4 3" xfId="2186"/>
    <cellStyle name="Heading 4 4" xfId="2187"/>
    <cellStyle name="Heading 4 5" xfId="2188"/>
    <cellStyle name="Hipervínculo 2 10" xfId="2189"/>
    <cellStyle name="Hipervínculo 2 11" xfId="2190"/>
    <cellStyle name="Hipervínculo 2 12" xfId="2191"/>
    <cellStyle name="Hipervínculo 2 13" xfId="2192"/>
    <cellStyle name="Hipervínculo 2 14" xfId="2193"/>
    <cellStyle name="Hipervínculo 2 15" xfId="2194"/>
    <cellStyle name="Hipervínculo 2 2" xfId="2195"/>
    <cellStyle name="Hipervínculo 2 3" xfId="2196"/>
    <cellStyle name="Hipervínculo 2 4" xfId="2197"/>
    <cellStyle name="Hipervínculo 2 5" xfId="2198"/>
    <cellStyle name="Hipervínculo 2 6" xfId="2199"/>
    <cellStyle name="Hipervínculo 2 7" xfId="2200"/>
    <cellStyle name="Hipervínculo 2 8" xfId="2201"/>
    <cellStyle name="Hipervínculo 2 9" xfId="2202"/>
    <cellStyle name="Incorrecto" xfId="2203" builtinId="27" customBuiltin="1"/>
    <cellStyle name="Incorrecto 10 2" xfId="2204"/>
    <cellStyle name="Incorrecto 10 3" xfId="2205"/>
    <cellStyle name="Incorrecto 10 4" xfId="2206"/>
    <cellStyle name="Incorrecto 10 5" xfId="2207"/>
    <cellStyle name="Incorrecto 2" xfId="2208"/>
    <cellStyle name="Incorrecto 2 10" xfId="2209"/>
    <cellStyle name="Incorrecto 2 11" xfId="2210"/>
    <cellStyle name="Incorrecto 2 12" xfId="2211"/>
    <cellStyle name="Incorrecto 2 13" xfId="2212"/>
    <cellStyle name="Incorrecto 2 14" xfId="2213"/>
    <cellStyle name="Incorrecto 2 15" xfId="2214"/>
    <cellStyle name="Incorrecto 2 16" xfId="2215"/>
    <cellStyle name="Incorrecto 2 17" xfId="2216"/>
    <cellStyle name="Incorrecto 2 18" xfId="2217"/>
    <cellStyle name="Incorrecto 2 19" xfId="2218"/>
    <cellStyle name="Incorrecto 2 2" xfId="2219"/>
    <cellStyle name="Incorrecto 2 20" xfId="2220"/>
    <cellStyle name="Incorrecto 2 3" xfId="2221"/>
    <cellStyle name="Incorrecto 2 4" xfId="2222"/>
    <cellStyle name="Incorrecto 2 5" xfId="2223"/>
    <cellStyle name="Incorrecto 2 6" xfId="2224"/>
    <cellStyle name="Incorrecto 2 7" xfId="2225"/>
    <cellStyle name="Incorrecto 2 8" xfId="2226"/>
    <cellStyle name="Incorrecto 2 9" xfId="2227"/>
    <cellStyle name="Incorrecto 3" xfId="2228"/>
    <cellStyle name="Incorrecto 3 10" xfId="2229"/>
    <cellStyle name="Incorrecto 3 11" xfId="2230"/>
    <cellStyle name="Incorrecto 3 12" xfId="2231"/>
    <cellStyle name="Incorrecto 3 13" xfId="2232"/>
    <cellStyle name="Incorrecto 3 14" xfId="2233"/>
    <cellStyle name="Incorrecto 3 15" xfId="2234"/>
    <cellStyle name="Incorrecto 3 16" xfId="2235"/>
    <cellStyle name="Incorrecto 3 17" xfId="2236"/>
    <cellStyle name="Incorrecto 3 18" xfId="2237"/>
    <cellStyle name="Incorrecto 3 19" xfId="2238"/>
    <cellStyle name="Incorrecto 3 2" xfId="2239"/>
    <cellStyle name="Incorrecto 3 3" xfId="2240"/>
    <cellStyle name="Incorrecto 3 4" xfId="2241"/>
    <cellStyle name="Incorrecto 3 5" xfId="2242"/>
    <cellStyle name="Incorrecto 3 6" xfId="2243"/>
    <cellStyle name="Incorrecto 3 7" xfId="2244"/>
    <cellStyle name="Incorrecto 3 8" xfId="2245"/>
    <cellStyle name="Incorrecto 3 9" xfId="2246"/>
    <cellStyle name="Incorrecto 4" xfId="2247"/>
    <cellStyle name="Incorrecto 4 10" xfId="2248"/>
    <cellStyle name="Incorrecto 4 11" xfId="2249"/>
    <cellStyle name="Incorrecto 4 12" xfId="2250"/>
    <cellStyle name="Incorrecto 4 13" xfId="2251"/>
    <cellStyle name="Incorrecto 4 14" xfId="2252"/>
    <cellStyle name="Incorrecto 4 15" xfId="2253"/>
    <cellStyle name="Incorrecto 4 16" xfId="2254"/>
    <cellStyle name="Incorrecto 4 17" xfId="2255"/>
    <cellStyle name="Incorrecto 4 18" xfId="2256"/>
    <cellStyle name="Incorrecto 4 19" xfId="2257"/>
    <cellStyle name="Incorrecto 4 2" xfId="2258"/>
    <cellStyle name="Incorrecto 4 3" xfId="2259"/>
    <cellStyle name="Incorrecto 4 4" xfId="2260"/>
    <cellStyle name="Incorrecto 4 5" xfId="2261"/>
    <cellStyle name="Incorrecto 4 6" xfId="2262"/>
    <cellStyle name="Incorrecto 4 7" xfId="2263"/>
    <cellStyle name="Incorrecto 4 8" xfId="2264"/>
    <cellStyle name="Incorrecto 4 9" xfId="2265"/>
    <cellStyle name="Incorrecto 5" xfId="2266"/>
    <cellStyle name="Incorrecto 5 10" xfId="2267"/>
    <cellStyle name="Incorrecto 5 11" xfId="2268"/>
    <cellStyle name="Incorrecto 5 12" xfId="2269"/>
    <cellStyle name="Incorrecto 5 13" xfId="2270"/>
    <cellStyle name="Incorrecto 5 14" xfId="2271"/>
    <cellStyle name="Incorrecto 5 15" xfId="2272"/>
    <cellStyle name="Incorrecto 5 16" xfId="2273"/>
    <cellStyle name="Incorrecto 5 17" xfId="2274"/>
    <cellStyle name="Incorrecto 5 18" xfId="2275"/>
    <cellStyle name="Incorrecto 5 19" xfId="2276"/>
    <cellStyle name="Incorrecto 5 2" xfId="2277"/>
    <cellStyle name="Incorrecto 5 3" xfId="2278"/>
    <cellStyle name="Incorrecto 5 4" xfId="2279"/>
    <cellStyle name="Incorrecto 5 5" xfId="2280"/>
    <cellStyle name="Incorrecto 5 6" xfId="2281"/>
    <cellStyle name="Incorrecto 5 7" xfId="2282"/>
    <cellStyle name="Incorrecto 5 8" xfId="2283"/>
    <cellStyle name="Incorrecto 5 9" xfId="2284"/>
    <cellStyle name="Incorrecto 6" xfId="2285"/>
    <cellStyle name="Incorrecto 6 2" xfId="2286"/>
    <cellStyle name="Incorrecto 6 3" xfId="2287"/>
    <cellStyle name="Incorrecto 6 4" xfId="2288"/>
    <cellStyle name="Incorrecto 6 5" xfId="2289"/>
    <cellStyle name="Incorrecto 7" xfId="2290"/>
    <cellStyle name="Incorrecto 7 2" xfId="2291"/>
    <cellStyle name="Incorrecto 7 3" xfId="2292"/>
    <cellStyle name="Incorrecto 7 4" xfId="2293"/>
    <cellStyle name="Incorrecto 7 5" xfId="2294"/>
    <cellStyle name="Incorrecto 8" xfId="2295"/>
    <cellStyle name="Incorrecto 8 2" xfId="2296"/>
    <cellStyle name="Incorrecto 8 3" xfId="2297"/>
    <cellStyle name="Incorrecto 8 4" xfId="2298"/>
    <cellStyle name="Incorrecto 8 5" xfId="2299"/>
    <cellStyle name="Incorrecto 9" xfId="2300"/>
    <cellStyle name="Incorrecto 9 2" xfId="2301"/>
    <cellStyle name="Incorrecto 9 3" xfId="2302"/>
    <cellStyle name="Incorrecto 9 4" xfId="2303"/>
    <cellStyle name="Incorrecto 9 5" xfId="2304"/>
    <cellStyle name="Input" xfId="2305"/>
    <cellStyle name="Input 2" xfId="2306"/>
    <cellStyle name="Input 3" xfId="2307"/>
    <cellStyle name="Input 4" xfId="2308"/>
    <cellStyle name="Input 5" xfId="2309"/>
    <cellStyle name="Input_valor justo.junio2010" xfId="2310"/>
    <cellStyle name="Komórka po??czona" xfId="2311"/>
    <cellStyle name="Komórka połączona" xfId="2312"/>
    <cellStyle name="Komórka zaznaczona" xfId="2313"/>
    <cellStyle name="Linked Cell" xfId="2314"/>
    <cellStyle name="Linked Cell 2" xfId="2315"/>
    <cellStyle name="Linked Cell 3" xfId="2316"/>
    <cellStyle name="Linked Cell 4" xfId="2317"/>
    <cellStyle name="Linked Cell 5" xfId="2318"/>
    <cellStyle name="Millares" xfId="2319" builtinId="3"/>
    <cellStyle name="Millares [0] 2" xfId="2320"/>
    <cellStyle name="Millares [0] 2 2" xfId="2321"/>
    <cellStyle name="Millares [0] 3" xfId="2322"/>
    <cellStyle name="Millares [0] 4" xfId="2323"/>
    <cellStyle name="Millares [0] 5" xfId="2324"/>
    <cellStyle name="Millares 2" xfId="2325"/>
    <cellStyle name="Millares 3" xfId="2326"/>
    <cellStyle name="Millares 3 10" xfId="2327"/>
    <cellStyle name="Millares 3 11" xfId="2328"/>
    <cellStyle name="Millares 3 12" xfId="2329"/>
    <cellStyle name="Millares 3 13" xfId="2330"/>
    <cellStyle name="Millares 3 14" xfId="2331"/>
    <cellStyle name="Millares 3 15" xfId="2332"/>
    <cellStyle name="Millares 3 16" xfId="2333"/>
    <cellStyle name="Millares 3 2" xfId="2334"/>
    <cellStyle name="Millares 3 3" xfId="2335"/>
    <cellStyle name="Millares 3 4" xfId="2336"/>
    <cellStyle name="Millares 3 5" xfId="2337"/>
    <cellStyle name="Millares 3 6" xfId="2338"/>
    <cellStyle name="Millares 3 7" xfId="2339"/>
    <cellStyle name="Millares 3 8" xfId="2340"/>
    <cellStyle name="Millares 3 9" xfId="2341"/>
    <cellStyle name="Millares 4" xfId="2342"/>
    <cellStyle name="Millares 4 10" xfId="2343"/>
    <cellStyle name="Millares 4 11" xfId="2344"/>
    <cellStyle name="Millares 4 12" xfId="2345"/>
    <cellStyle name="Millares 4 13" xfId="2346"/>
    <cellStyle name="Millares 4 14" xfId="2347"/>
    <cellStyle name="Millares 4 15" xfId="2348"/>
    <cellStyle name="Millares 4 2" xfId="2349"/>
    <cellStyle name="Millares 4 3" xfId="2350"/>
    <cellStyle name="Millares 4 4" xfId="2351"/>
    <cellStyle name="Millares 4 5" xfId="2352"/>
    <cellStyle name="Millares 4 6" xfId="2353"/>
    <cellStyle name="Millares 4 7" xfId="2354"/>
    <cellStyle name="Millares 4 8" xfId="2355"/>
    <cellStyle name="Millares 4 9" xfId="2356"/>
    <cellStyle name="Millares 5" xfId="2357"/>
    <cellStyle name="Millares 5 10" xfId="2358"/>
    <cellStyle name="Millares 5 11" xfId="2359"/>
    <cellStyle name="Millares 5 12" xfId="2360"/>
    <cellStyle name="Millares 5 13" xfId="2361"/>
    <cellStyle name="Millares 5 14" xfId="2362"/>
    <cellStyle name="Millares 5 15" xfId="2363"/>
    <cellStyle name="Millares 5 2" xfId="2364"/>
    <cellStyle name="Millares 5 3" xfId="2365"/>
    <cellStyle name="Millares 5 4" xfId="2366"/>
    <cellStyle name="Millares 5 5" xfId="2367"/>
    <cellStyle name="Millares 5 6" xfId="2368"/>
    <cellStyle name="Millares 5 7" xfId="2369"/>
    <cellStyle name="Millares 5 8" xfId="2370"/>
    <cellStyle name="Millares 5 9" xfId="2371"/>
    <cellStyle name="Millares 6 10" xfId="2372"/>
    <cellStyle name="Millares 6 11" xfId="2373"/>
    <cellStyle name="Millares 6 12" xfId="2374"/>
    <cellStyle name="Millares 6 13" xfId="2375"/>
    <cellStyle name="Millares 6 14" xfId="2376"/>
    <cellStyle name="Millares 6 15" xfId="2377"/>
    <cellStyle name="Millares 6 2" xfId="2378"/>
    <cellStyle name="Millares 6 3" xfId="2379"/>
    <cellStyle name="Millares 6 4" xfId="2380"/>
    <cellStyle name="Millares 6 5" xfId="2381"/>
    <cellStyle name="Millares 6 6" xfId="2382"/>
    <cellStyle name="Millares 6 7" xfId="2383"/>
    <cellStyle name="Millares 6 8" xfId="2384"/>
    <cellStyle name="Millares 6 9" xfId="2385"/>
    <cellStyle name="Millares 7" xfId="2386"/>
    <cellStyle name="Millares 7 10" xfId="2387"/>
    <cellStyle name="Millares 7 11" xfId="2388"/>
    <cellStyle name="Millares 7 12" xfId="2389"/>
    <cellStyle name="Millares 7 13" xfId="2390"/>
    <cellStyle name="Millares 7 14" xfId="2391"/>
    <cellStyle name="Millares 7 15" xfId="2392"/>
    <cellStyle name="Millares 7 2" xfId="2393"/>
    <cellStyle name="Millares 7 3" xfId="2394"/>
    <cellStyle name="Millares 7 4" xfId="2395"/>
    <cellStyle name="Millares 7 5" xfId="2396"/>
    <cellStyle name="Millares 7 6" xfId="2397"/>
    <cellStyle name="Millares 7 7" xfId="2398"/>
    <cellStyle name="Millares 7 8" xfId="2399"/>
    <cellStyle name="Millares 7 9" xfId="2400"/>
    <cellStyle name="Millares_Analisis Razonado diciemb 08" xfId="2401"/>
    <cellStyle name="Moneda [0] 2" xfId="2402"/>
    <cellStyle name="Moneda [0] 2 2" xfId="2403"/>
    <cellStyle name="Moneda [0] 3" xfId="2404"/>
    <cellStyle name="Moneda [0] 4" xfId="2405"/>
    <cellStyle name="Moneda [0] 5" xfId="2406"/>
    <cellStyle name="Moneda 2" xfId="2407"/>
    <cellStyle name="Moneda 2 2" xfId="2408"/>
    <cellStyle name="Moneda 2 3" xfId="2409"/>
    <cellStyle name="Moneda 3" xfId="2410"/>
    <cellStyle name="Moneda 4" xfId="2411"/>
    <cellStyle name="Moneda 5" xfId="2412"/>
    <cellStyle name="Nag?ówek 1" xfId="2413"/>
    <cellStyle name="Nag?ówek 2" xfId="2414"/>
    <cellStyle name="Nag?ówek 3" xfId="2415"/>
    <cellStyle name="Nag?ówek 4" xfId="2416"/>
    <cellStyle name="Nagłówek 1" xfId="2417"/>
    <cellStyle name="Nagłówek 2" xfId="2418"/>
    <cellStyle name="Nagłówek 3" xfId="2419"/>
    <cellStyle name="Nagłówek 4" xfId="2420"/>
    <cellStyle name="Neutral" xfId="2421" builtinId="28" customBuiltin="1"/>
    <cellStyle name="Neutral 10 2" xfId="2422"/>
    <cellStyle name="Neutral 10 3" xfId="2423"/>
    <cellStyle name="Neutral 10 4" xfId="2424"/>
    <cellStyle name="Neutral 10 5" xfId="2425"/>
    <cellStyle name="Neutral 2" xfId="2426"/>
    <cellStyle name="Neutral 2 10" xfId="2427"/>
    <cellStyle name="Neutral 2 11" xfId="2428"/>
    <cellStyle name="Neutral 2 12" xfId="2429"/>
    <cellStyle name="Neutral 2 13" xfId="2430"/>
    <cellStyle name="Neutral 2 14" xfId="2431"/>
    <cellStyle name="Neutral 2 15" xfId="2432"/>
    <cellStyle name="Neutral 2 16" xfId="2433"/>
    <cellStyle name="Neutral 2 17" xfId="2434"/>
    <cellStyle name="Neutral 2 18" xfId="2435"/>
    <cellStyle name="Neutral 2 19" xfId="2436"/>
    <cellStyle name="Neutral 2 2" xfId="2437"/>
    <cellStyle name="Neutral 2 20" xfId="2438"/>
    <cellStyle name="Neutral 2 3" xfId="2439"/>
    <cellStyle name="Neutral 2 4" xfId="2440"/>
    <cellStyle name="Neutral 2 5" xfId="2441"/>
    <cellStyle name="Neutral 2 6" xfId="2442"/>
    <cellStyle name="Neutral 2 7" xfId="2443"/>
    <cellStyle name="Neutral 2 8" xfId="2444"/>
    <cellStyle name="Neutral 2 9" xfId="2445"/>
    <cellStyle name="Neutral 3" xfId="2446"/>
    <cellStyle name="Neutral 3 10" xfId="2447"/>
    <cellStyle name="Neutral 3 11" xfId="2448"/>
    <cellStyle name="Neutral 3 12" xfId="2449"/>
    <cellStyle name="Neutral 3 13" xfId="2450"/>
    <cellStyle name="Neutral 3 14" xfId="2451"/>
    <cellStyle name="Neutral 3 15" xfId="2452"/>
    <cellStyle name="Neutral 3 16" xfId="2453"/>
    <cellStyle name="Neutral 3 17" xfId="2454"/>
    <cellStyle name="Neutral 3 18" xfId="2455"/>
    <cellStyle name="Neutral 3 19" xfId="2456"/>
    <cellStyle name="Neutral 3 2" xfId="2457"/>
    <cellStyle name="Neutral 3 3" xfId="2458"/>
    <cellStyle name="Neutral 3 4" xfId="2459"/>
    <cellStyle name="Neutral 3 5" xfId="2460"/>
    <cellStyle name="Neutral 3 6" xfId="2461"/>
    <cellStyle name="Neutral 3 7" xfId="2462"/>
    <cellStyle name="Neutral 3 8" xfId="2463"/>
    <cellStyle name="Neutral 3 9" xfId="2464"/>
    <cellStyle name="Neutral 4" xfId="2465"/>
    <cellStyle name="Neutral 4 10" xfId="2466"/>
    <cellStyle name="Neutral 4 11" xfId="2467"/>
    <cellStyle name="Neutral 4 12" xfId="2468"/>
    <cellStyle name="Neutral 4 13" xfId="2469"/>
    <cellStyle name="Neutral 4 14" xfId="2470"/>
    <cellStyle name="Neutral 4 15" xfId="2471"/>
    <cellStyle name="Neutral 4 16" xfId="2472"/>
    <cellStyle name="Neutral 4 17" xfId="2473"/>
    <cellStyle name="Neutral 4 18" xfId="2474"/>
    <cellStyle name="Neutral 4 19" xfId="2475"/>
    <cellStyle name="Neutral 4 2" xfId="2476"/>
    <cellStyle name="Neutral 4 3" xfId="2477"/>
    <cellStyle name="Neutral 4 4" xfId="2478"/>
    <cellStyle name="Neutral 4 5" xfId="2479"/>
    <cellStyle name="Neutral 4 6" xfId="2480"/>
    <cellStyle name="Neutral 4 7" xfId="2481"/>
    <cellStyle name="Neutral 4 8" xfId="2482"/>
    <cellStyle name="Neutral 4 9" xfId="2483"/>
    <cellStyle name="Neutral 5" xfId="2484"/>
    <cellStyle name="Neutral 5 10" xfId="2485"/>
    <cellStyle name="Neutral 5 11" xfId="2486"/>
    <cellStyle name="Neutral 5 12" xfId="2487"/>
    <cellStyle name="Neutral 5 13" xfId="2488"/>
    <cellStyle name="Neutral 5 14" xfId="2489"/>
    <cellStyle name="Neutral 5 15" xfId="2490"/>
    <cellStyle name="Neutral 5 16" xfId="2491"/>
    <cellStyle name="Neutral 5 17" xfId="2492"/>
    <cellStyle name="Neutral 5 18" xfId="2493"/>
    <cellStyle name="Neutral 5 19" xfId="2494"/>
    <cellStyle name="Neutral 5 2" xfId="2495"/>
    <cellStyle name="Neutral 5 3" xfId="2496"/>
    <cellStyle name="Neutral 5 4" xfId="2497"/>
    <cellStyle name="Neutral 5 5" xfId="2498"/>
    <cellStyle name="Neutral 5 6" xfId="2499"/>
    <cellStyle name="Neutral 5 7" xfId="2500"/>
    <cellStyle name="Neutral 5 8" xfId="2501"/>
    <cellStyle name="Neutral 5 9" xfId="2502"/>
    <cellStyle name="Neutral 6" xfId="2503"/>
    <cellStyle name="Neutral 6 2" xfId="2504"/>
    <cellStyle name="Neutral 6 3" xfId="2505"/>
    <cellStyle name="Neutral 6 4" xfId="2506"/>
    <cellStyle name="Neutral 6 5" xfId="2507"/>
    <cellStyle name="Neutral 7" xfId="2508"/>
    <cellStyle name="Neutral 7 2" xfId="2509"/>
    <cellStyle name="Neutral 7 3" xfId="2510"/>
    <cellStyle name="Neutral 7 4" xfId="2511"/>
    <cellStyle name="Neutral 7 5" xfId="2512"/>
    <cellStyle name="Neutral 8" xfId="2513"/>
    <cellStyle name="Neutral 8 2" xfId="2514"/>
    <cellStyle name="Neutral 8 3" xfId="2515"/>
    <cellStyle name="Neutral 8 4" xfId="2516"/>
    <cellStyle name="Neutral 8 5" xfId="2517"/>
    <cellStyle name="Neutral 9" xfId="2518"/>
    <cellStyle name="Neutral 9 2" xfId="2519"/>
    <cellStyle name="Neutral 9 3" xfId="2520"/>
    <cellStyle name="Neutral 9 4" xfId="2521"/>
    <cellStyle name="Neutral 9 5" xfId="2522"/>
    <cellStyle name="Neutralne" xfId="2523"/>
    <cellStyle name="Normal" xfId="0" builtinId="0"/>
    <cellStyle name="Normal 10" xfId="2524"/>
    <cellStyle name="Normal 10 10" xfId="2525"/>
    <cellStyle name="Normal 10 11" xfId="2526"/>
    <cellStyle name="Normal 10 12" xfId="2527"/>
    <cellStyle name="Normal 10 13" xfId="2528"/>
    <cellStyle name="Normal 10 14" xfId="2529"/>
    <cellStyle name="Normal 10 15" xfId="2530"/>
    <cellStyle name="Normal 10 16" xfId="2531"/>
    <cellStyle name="Normal 10 2" xfId="2532"/>
    <cellStyle name="Normal 10 3" xfId="2533"/>
    <cellStyle name="Normal 10 4" xfId="2534"/>
    <cellStyle name="Normal 10 5" xfId="2535"/>
    <cellStyle name="Normal 10 6" xfId="2536"/>
    <cellStyle name="Normal 10 7" xfId="2537"/>
    <cellStyle name="Normal 10 8" xfId="2538"/>
    <cellStyle name="Normal 10 9" xfId="2539"/>
    <cellStyle name="Normal 11" xfId="2540"/>
    <cellStyle name="Normal 11 2" xfId="2541"/>
    <cellStyle name="Normal 12" xfId="2542"/>
    <cellStyle name="Normal 12 2" xfId="2543"/>
    <cellStyle name="Normal 13" xfId="2544"/>
    <cellStyle name="Normal 13 2" xfId="2545"/>
    <cellStyle name="Normal 14" xfId="2546"/>
    <cellStyle name="Normal 15" xfId="2547"/>
    <cellStyle name="Normal 15 2" xfId="2548"/>
    <cellStyle name="Normal 17" xfId="2549"/>
    <cellStyle name="Normal 2" xfId="2550"/>
    <cellStyle name="Normal 2 10" xfId="2551"/>
    <cellStyle name="Normal 2 10 10" xfId="2552"/>
    <cellStyle name="Normal 2 10 11" xfId="2553"/>
    <cellStyle name="Normal 2 10 12" xfId="2554"/>
    <cellStyle name="Normal 2 10 13" xfId="2555"/>
    <cellStyle name="Normal 2 10 14" xfId="2556"/>
    <cellStyle name="Normal 2 10 15" xfId="2557"/>
    <cellStyle name="Normal 2 10 2" xfId="2558"/>
    <cellStyle name="Normal 2 10 3" xfId="2559"/>
    <cellStyle name="Normal 2 10 4" xfId="2560"/>
    <cellStyle name="Normal 2 10 5" xfId="2561"/>
    <cellStyle name="Normal 2 10 6" xfId="2562"/>
    <cellStyle name="Normal 2 10 7" xfId="2563"/>
    <cellStyle name="Normal 2 10 8" xfId="2564"/>
    <cellStyle name="Normal 2 10 9" xfId="2565"/>
    <cellStyle name="Normal 2 11" xfId="2566"/>
    <cellStyle name="Normal 2 12" xfId="2567"/>
    <cellStyle name="Normal 2 13" xfId="2568"/>
    <cellStyle name="Normal 2 14" xfId="2569"/>
    <cellStyle name="Normal 2 15" xfId="2570"/>
    <cellStyle name="Normal 2 16" xfId="2571"/>
    <cellStyle name="Normal 2 17" xfId="2572"/>
    <cellStyle name="Normal 2 18" xfId="2573"/>
    <cellStyle name="Normal 2 19" xfId="2574"/>
    <cellStyle name="Normal 2 2" xfId="2575"/>
    <cellStyle name="Normal 2 2 2" xfId="2576"/>
    <cellStyle name="Normal 2 20" xfId="2577"/>
    <cellStyle name="Normal 2 21" xfId="2578"/>
    <cellStyle name="Normal 2 22" xfId="2579"/>
    <cellStyle name="Normal 2 23" xfId="2580"/>
    <cellStyle name="Normal 2 24" xfId="2581"/>
    <cellStyle name="Normal 2 25" xfId="2582"/>
    <cellStyle name="Normal 2 26" xfId="2583"/>
    <cellStyle name="Normal 2 3" xfId="2584"/>
    <cellStyle name="Normal 2 3 10" xfId="2585"/>
    <cellStyle name="Normal 2 3 11" xfId="2586"/>
    <cellStyle name="Normal 2 3 12" xfId="2587"/>
    <cellStyle name="Normal 2 3 13" xfId="2588"/>
    <cellStyle name="Normal 2 3 14" xfId="2589"/>
    <cellStyle name="Normal 2 3 15" xfId="2590"/>
    <cellStyle name="Normal 2 3 2" xfId="2591"/>
    <cellStyle name="Normal 2 3 3" xfId="2592"/>
    <cellStyle name="Normal 2 3 4" xfId="2593"/>
    <cellStyle name="Normal 2 3 5" xfId="2594"/>
    <cellStyle name="Normal 2 3 6" xfId="2595"/>
    <cellStyle name="Normal 2 3 7" xfId="2596"/>
    <cellStyle name="Normal 2 3 8" xfId="2597"/>
    <cellStyle name="Normal 2 3 9" xfId="2598"/>
    <cellStyle name="Normal 2 4" xfId="2599"/>
    <cellStyle name="Normal 2 4 10" xfId="2600"/>
    <cellStyle name="Normal 2 4 11" xfId="2601"/>
    <cellStyle name="Normal 2 4 12" xfId="2602"/>
    <cellStyle name="Normal 2 4 13" xfId="2603"/>
    <cellStyle name="Normal 2 4 14" xfId="2604"/>
    <cellStyle name="Normal 2 4 15" xfId="2605"/>
    <cellStyle name="Normal 2 4 2" xfId="2606"/>
    <cellStyle name="Normal 2 4 3" xfId="2607"/>
    <cellStyle name="Normal 2 4 4" xfId="2608"/>
    <cellStyle name="Normal 2 4 5" xfId="2609"/>
    <cellStyle name="Normal 2 4 6" xfId="2610"/>
    <cellStyle name="Normal 2 4 7" xfId="2611"/>
    <cellStyle name="Normal 2 4 8" xfId="2612"/>
    <cellStyle name="Normal 2 4 9" xfId="2613"/>
    <cellStyle name="Normal 2 5" xfId="2614"/>
    <cellStyle name="Normal 2 5 10" xfId="2615"/>
    <cellStyle name="Normal 2 5 11" xfId="2616"/>
    <cellStyle name="Normal 2 5 12" xfId="2617"/>
    <cellStyle name="Normal 2 5 13" xfId="2618"/>
    <cellStyle name="Normal 2 5 14" xfId="2619"/>
    <cellStyle name="Normal 2 5 15" xfId="2620"/>
    <cellStyle name="Normal 2 5 2" xfId="2621"/>
    <cellStyle name="Normal 2 5 3" xfId="2622"/>
    <cellStyle name="Normal 2 5 4" xfId="2623"/>
    <cellStyle name="Normal 2 5 5" xfId="2624"/>
    <cellStyle name="Normal 2 5 6" xfId="2625"/>
    <cellStyle name="Normal 2 5 7" xfId="2626"/>
    <cellStyle name="Normal 2 5 8" xfId="2627"/>
    <cellStyle name="Normal 2 5 9" xfId="2628"/>
    <cellStyle name="Normal 2 6" xfId="2629"/>
    <cellStyle name="Normal 2 6 10" xfId="2630"/>
    <cellStyle name="Normal 2 6 11" xfId="2631"/>
    <cellStyle name="Normal 2 6 12" xfId="2632"/>
    <cellStyle name="Normal 2 6 13" xfId="2633"/>
    <cellStyle name="Normal 2 6 14" xfId="2634"/>
    <cellStyle name="Normal 2 6 15" xfId="2635"/>
    <cellStyle name="Normal 2 6 2" xfId="2636"/>
    <cellStyle name="Normal 2 6 3" xfId="2637"/>
    <cellStyle name="Normal 2 6 4" xfId="2638"/>
    <cellStyle name="Normal 2 6 5" xfId="2639"/>
    <cellStyle name="Normal 2 6 6" xfId="2640"/>
    <cellStyle name="Normal 2 6 7" xfId="2641"/>
    <cellStyle name="Normal 2 6 8" xfId="2642"/>
    <cellStyle name="Normal 2 6 9" xfId="2643"/>
    <cellStyle name="Normal 2 7" xfId="2644"/>
    <cellStyle name="Normal 2 7 10" xfId="2645"/>
    <cellStyle name="Normal 2 7 11" xfId="2646"/>
    <cellStyle name="Normal 2 7 12" xfId="2647"/>
    <cellStyle name="Normal 2 7 13" xfId="2648"/>
    <cellStyle name="Normal 2 7 14" xfId="2649"/>
    <cellStyle name="Normal 2 7 15" xfId="2650"/>
    <cellStyle name="Normal 2 7 2" xfId="2651"/>
    <cellStyle name="Normal 2 7 3" xfId="2652"/>
    <cellStyle name="Normal 2 7 4" xfId="2653"/>
    <cellStyle name="Normal 2 7 5" xfId="2654"/>
    <cellStyle name="Normal 2 7 6" xfId="2655"/>
    <cellStyle name="Normal 2 7 7" xfId="2656"/>
    <cellStyle name="Normal 2 7 8" xfId="2657"/>
    <cellStyle name="Normal 2 7 9" xfId="2658"/>
    <cellStyle name="Normal 2 8" xfId="2659"/>
    <cellStyle name="Normal 2 8 10" xfId="2660"/>
    <cellStyle name="Normal 2 8 11" xfId="2661"/>
    <cellStyle name="Normal 2 8 12" xfId="2662"/>
    <cellStyle name="Normal 2 8 13" xfId="2663"/>
    <cellStyle name="Normal 2 8 14" xfId="2664"/>
    <cellStyle name="Normal 2 8 15" xfId="2665"/>
    <cellStyle name="Normal 2 8 2" xfId="2666"/>
    <cellStyle name="Normal 2 8 3" xfId="2667"/>
    <cellStyle name="Normal 2 8 4" xfId="2668"/>
    <cellStyle name="Normal 2 8 5" xfId="2669"/>
    <cellStyle name="Normal 2 8 6" xfId="2670"/>
    <cellStyle name="Normal 2 8 7" xfId="2671"/>
    <cellStyle name="Normal 2 8 8" xfId="2672"/>
    <cellStyle name="Normal 2 8 9" xfId="2673"/>
    <cellStyle name="Normal 2 9" xfId="2674"/>
    <cellStyle name="Normal 2 9 10" xfId="2675"/>
    <cellStyle name="Normal 2 9 11" xfId="2676"/>
    <cellStyle name="Normal 2 9 12" xfId="2677"/>
    <cellStyle name="Normal 2 9 13" xfId="2678"/>
    <cellStyle name="Normal 2 9 14" xfId="2679"/>
    <cellStyle name="Normal 2 9 15" xfId="2680"/>
    <cellStyle name="Normal 2 9 2" xfId="2681"/>
    <cellStyle name="Normal 2 9 3" xfId="2682"/>
    <cellStyle name="Normal 2 9 4" xfId="2683"/>
    <cellStyle name="Normal 2 9 5" xfId="2684"/>
    <cellStyle name="Normal 2 9 6" xfId="2685"/>
    <cellStyle name="Normal 2 9 7" xfId="2686"/>
    <cellStyle name="Normal 2 9 8" xfId="2687"/>
    <cellStyle name="Normal 2 9 9" xfId="2688"/>
    <cellStyle name="Normal 2_Combinación de negocios - AA-IAMv3" xfId="2689"/>
    <cellStyle name="Normal 21" xfId="2690"/>
    <cellStyle name="Normal 22" xfId="2691"/>
    <cellStyle name="Normal 23" xfId="2692"/>
    <cellStyle name="Normal 24" xfId="2693"/>
    <cellStyle name="Normal 25" xfId="2694"/>
    <cellStyle name="Normal 26" xfId="2695"/>
    <cellStyle name="Normal 3" xfId="2696"/>
    <cellStyle name="Normal 3 2" xfId="2697"/>
    <cellStyle name="Normal 4" xfId="2698"/>
    <cellStyle name="Normal 4 10" xfId="2699"/>
    <cellStyle name="Normal 4 11" xfId="2700"/>
    <cellStyle name="Normal 4 12" xfId="2701"/>
    <cellStyle name="Normal 4 13" xfId="2702"/>
    <cellStyle name="Normal 4 14" xfId="2703"/>
    <cellStyle name="Normal 4 15" xfId="2704"/>
    <cellStyle name="Normal 4 2" xfId="2705"/>
    <cellStyle name="Normal 4 3" xfId="2706"/>
    <cellStyle name="Normal 4 4" xfId="2707"/>
    <cellStyle name="Normal 4 5" xfId="2708"/>
    <cellStyle name="Normal 4 6" xfId="2709"/>
    <cellStyle name="Normal 4 7" xfId="2710"/>
    <cellStyle name="Normal 4 8" xfId="2711"/>
    <cellStyle name="Normal 4 9" xfId="2712"/>
    <cellStyle name="Normal 5" xfId="2713"/>
    <cellStyle name="Normal 5 10" xfId="2714"/>
    <cellStyle name="Normal 5 11" xfId="2715"/>
    <cellStyle name="Normal 5 12" xfId="2716"/>
    <cellStyle name="Normal 5 13" xfId="2717"/>
    <cellStyle name="Normal 5 14" xfId="2718"/>
    <cellStyle name="Normal 5 15" xfId="2719"/>
    <cellStyle name="Normal 5 2" xfId="2720"/>
    <cellStyle name="Normal 5 3" xfId="2721"/>
    <cellStyle name="Normal 5 4" xfId="2722"/>
    <cellStyle name="Normal 5 5" xfId="2723"/>
    <cellStyle name="Normal 5 6" xfId="2724"/>
    <cellStyle name="Normal 5 7" xfId="2725"/>
    <cellStyle name="Normal 5 8" xfId="2726"/>
    <cellStyle name="Normal 5 9" xfId="2727"/>
    <cellStyle name="Normal 6" xfId="2728"/>
    <cellStyle name="Normal 6 10" xfId="2729"/>
    <cellStyle name="Normal 6 11" xfId="2730"/>
    <cellStyle name="Normal 6 12" xfId="2731"/>
    <cellStyle name="Normal 6 13" xfId="2732"/>
    <cellStyle name="Normal 6 14" xfId="2733"/>
    <cellStyle name="Normal 6 15" xfId="2734"/>
    <cellStyle name="Normal 6 16" xfId="2735"/>
    <cellStyle name="Normal 6 2" xfId="2736"/>
    <cellStyle name="Normal 6 3" xfId="2737"/>
    <cellStyle name="Normal 6 4" xfId="2738"/>
    <cellStyle name="Normal 6 5" xfId="2739"/>
    <cellStyle name="Normal 6 6" xfId="2740"/>
    <cellStyle name="Normal 6 7" xfId="2741"/>
    <cellStyle name="Normal 6 8" xfId="2742"/>
    <cellStyle name="Normal 6 9" xfId="2743"/>
    <cellStyle name="Normal 7" xfId="2744"/>
    <cellStyle name="Normal 7 10" xfId="2745"/>
    <cellStyle name="Normal 7 11" xfId="2746"/>
    <cellStyle name="Normal 7 12" xfId="2747"/>
    <cellStyle name="Normal 7 13" xfId="2748"/>
    <cellStyle name="Normal 7 14" xfId="2749"/>
    <cellStyle name="Normal 7 15" xfId="2750"/>
    <cellStyle name="Normal 7 2" xfId="2751"/>
    <cellStyle name="Normal 7 3" xfId="2752"/>
    <cellStyle name="Normal 7 4" xfId="2753"/>
    <cellStyle name="Normal 7 5" xfId="2754"/>
    <cellStyle name="Normal 7 6" xfId="2755"/>
    <cellStyle name="Normal 7 7" xfId="2756"/>
    <cellStyle name="Normal 7 8" xfId="2757"/>
    <cellStyle name="Normal 7 9" xfId="2758"/>
    <cellStyle name="Normal 8" xfId="2759"/>
    <cellStyle name="Normal 9" xfId="2760"/>
    <cellStyle name="Notas" xfId="2761" builtinId="10" customBuiltin="1"/>
    <cellStyle name="Notas 10" xfId="2762"/>
    <cellStyle name="Notas 10 2" xfId="2763"/>
    <cellStyle name="Notas 10 3" xfId="2764"/>
    <cellStyle name="Notas 10 4" xfId="2765"/>
    <cellStyle name="Notas 10 5" xfId="2766"/>
    <cellStyle name="Notas 2" xfId="2767"/>
    <cellStyle name="Notas 2 10" xfId="2768"/>
    <cellStyle name="Notas 2 11" xfId="2769"/>
    <cellStyle name="Notas 2 12" xfId="2770"/>
    <cellStyle name="Notas 2 13" xfId="2771"/>
    <cellStyle name="Notas 2 14" xfId="2772"/>
    <cellStyle name="Notas 2 15" xfId="2773"/>
    <cellStyle name="Notas 2 16" xfId="2774"/>
    <cellStyle name="Notas 2 17" xfId="2775"/>
    <cellStyle name="Notas 2 18" xfId="2776"/>
    <cellStyle name="Notas 2 19" xfId="2777"/>
    <cellStyle name="Notas 2 2" xfId="2778"/>
    <cellStyle name="Notas 2 20" xfId="2779"/>
    <cellStyle name="Notas 2 3" xfId="2780"/>
    <cellStyle name="Notas 2 4" xfId="2781"/>
    <cellStyle name="Notas 2 5" xfId="2782"/>
    <cellStyle name="Notas 2 6" xfId="2783"/>
    <cellStyle name="Notas 2 7" xfId="2784"/>
    <cellStyle name="Notas 2 8" xfId="2785"/>
    <cellStyle name="Notas 2 9" xfId="2786"/>
    <cellStyle name="Notas 3" xfId="2787"/>
    <cellStyle name="Notas 3 10" xfId="2788"/>
    <cellStyle name="Notas 3 11" xfId="2789"/>
    <cellStyle name="Notas 3 12" xfId="2790"/>
    <cellStyle name="Notas 3 13" xfId="2791"/>
    <cellStyle name="Notas 3 14" xfId="2792"/>
    <cellStyle name="Notas 3 15" xfId="2793"/>
    <cellStyle name="Notas 3 16" xfId="2794"/>
    <cellStyle name="Notas 3 17" xfId="2795"/>
    <cellStyle name="Notas 3 18" xfId="2796"/>
    <cellStyle name="Notas 3 19" xfId="2797"/>
    <cellStyle name="Notas 3 2" xfId="2798"/>
    <cellStyle name="Notas 3 3" xfId="2799"/>
    <cellStyle name="Notas 3 4" xfId="2800"/>
    <cellStyle name="Notas 3 5" xfId="2801"/>
    <cellStyle name="Notas 3 6" xfId="2802"/>
    <cellStyle name="Notas 3 7" xfId="2803"/>
    <cellStyle name="Notas 3 8" xfId="2804"/>
    <cellStyle name="Notas 3 9" xfId="2805"/>
    <cellStyle name="Notas 4" xfId="2806"/>
    <cellStyle name="Notas 4 10" xfId="2807"/>
    <cellStyle name="Notas 4 11" xfId="2808"/>
    <cellStyle name="Notas 4 12" xfId="2809"/>
    <cellStyle name="Notas 4 13" xfId="2810"/>
    <cellStyle name="Notas 4 14" xfId="2811"/>
    <cellStyle name="Notas 4 15" xfId="2812"/>
    <cellStyle name="Notas 4 16" xfId="2813"/>
    <cellStyle name="Notas 4 17" xfId="2814"/>
    <cellStyle name="Notas 4 18" xfId="2815"/>
    <cellStyle name="Notas 4 19" xfId="2816"/>
    <cellStyle name="Notas 4 2" xfId="2817"/>
    <cellStyle name="Notas 4 3" xfId="2818"/>
    <cellStyle name="Notas 4 4" xfId="2819"/>
    <cellStyle name="Notas 4 5" xfId="2820"/>
    <cellStyle name="Notas 4 6" xfId="2821"/>
    <cellStyle name="Notas 4 7" xfId="2822"/>
    <cellStyle name="Notas 4 8" xfId="2823"/>
    <cellStyle name="Notas 4 9" xfId="2824"/>
    <cellStyle name="Notas 5" xfId="2825"/>
    <cellStyle name="Notas 5 10" xfId="2826"/>
    <cellStyle name="Notas 5 11" xfId="2827"/>
    <cellStyle name="Notas 5 12" xfId="2828"/>
    <cellStyle name="Notas 5 13" xfId="2829"/>
    <cellStyle name="Notas 5 14" xfId="2830"/>
    <cellStyle name="Notas 5 15" xfId="2831"/>
    <cellStyle name="Notas 5 16" xfId="2832"/>
    <cellStyle name="Notas 5 17" xfId="2833"/>
    <cellStyle name="Notas 5 18" xfId="2834"/>
    <cellStyle name="Notas 5 19" xfId="2835"/>
    <cellStyle name="Notas 5 2" xfId="2836"/>
    <cellStyle name="Notas 5 3" xfId="2837"/>
    <cellStyle name="Notas 5 4" xfId="2838"/>
    <cellStyle name="Notas 5 5" xfId="2839"/>
    <cellStyle name="Notas 5 6" xfId="2840"/>
    <cellStyle name="Notas 5 7" xfId="2841"/>
    <cellStyle name="Notas 5 8" xfId="2842"/>
    <cellStyle name="Notas 5 9" xfId="2843"/>
    <cellStyle name="Notas 6" xfId="2844"/>
    <cellStyle name="Notas 6 2" xfId="2845"/>
    <cellStyle name="Notas 6 3" xfId="2846"/>
    <cellStyle name="Notas 6 4" xfId="2847"/>
    <cellStyle name="Notas 6 5" xfId="2848"/>
    <cellStyle name="Notas 7" xfId="2849"/>
    <cellStyle name="Notas 7 2" xfId="2850"/>
    <cellStyle name="Notas 7 3" xfId="2851"/>
    <cellStyle name="Notas 7 4" xfId="2852"/>
    <cellStyle name="Notas 7 5" xfId="2853"/>
    <cellStyle name="Notas 8" xfId="2854"/>
    <cellStyle name="Notas 8 2" xfId="2855"/>
    <cellStyle name="Notas 8 3" xfId="2856"/>
    <cellStyle name="Notas 8 4" xfId="2857"/>
    <cellStyle name="Notas 8 5" xfId="2858"/>
    <cellStyle name="Notas 9" xfId="2859"/>
    <cellStyle name="Notas 9 2" xfId="2860"/>
    <cellStyle name="Notas 9 3" xfId="2861"/>
    <cellStyle name="Notas 9 4" xfId="2862"/>
    <cellStyle name="Notas 9 5" xfId="2863"/>
    <cellStyle name="Note" xfId="2864"/>
    <cellStyle name="Note 2" xfId="2865"/>
    <cellStyle name="Note 3" xfId="2866"/>
    <cellStyle name="Note 4" xfId="2867"/>
    <cellStyle name="Note 5" xfId="2868"/>
    <cellStyle name="Note 6" xfId="2869"/>
    <cellStyle name="Note 7" xfId="2870"/>
    <cellStyle name="Note 8" xfId="2871"/>
    <cellStyle name="Obliczenia" xfId="2872"/>
    <cellStyle name="Output" xfId="2873"/>
    <cellStyle name="Porcentaje" xfId="2874" builtinId="5"/>
    <cellStyle name="Porcentual 10" xfId="2875"/>
    <cellStyle name="Porcentual 10 2" xfId="2876"/>
    <cellStyle name="Porcentual 11" xfId="2877"/>
    <cellStyle name="Porcentual 11 2" xfId="2878"/>
    <cellStyle name="Porcentual 2" xfId="2879"/>
    <cellStyle name="Porcentual 2 2" xfId="2880"/>
    <cellStyle name="Porcentual 2 2 10" xfId="2881"/>
    <cellStyle name="Porcentual 2 2 11" xfId="2882"/>
    <cellStyle name="Porcentual 2 2 12" xfId="2883"/>
    <cellStyle name="Porcentual 2 2 13" xfId="2884"/>
    <cellStyle name="Porcentual 2 2 14" xfId="2885"/>
    <cellStyle name="Porcentual 2 2 15" xfId="2886"/>
    <cellStyle name="Porcentual 2 2 2" xfId="2887"/>
    <cellStyle name="Porcentual 2 2 3" xfId="2888"/>
    <cellStyle name="Porcentual 2 2 4" xfId="2889"/>
    <cellStyle name="Porcentual 2 2 5" xfId="2890"/>
    <cellStyle name="Porcentual 2 2 6" xfId="2891"/>
    <cellStyle name="Porcentual 2 2 7" xfId="2892"/>
    <cellStyle name="Porcentual 2 2 8" xfId="2893"/>
    <cellStyle name="Porcentual 2 2 9" xfId="2894"/>
    <cellStyle name="Porcentual 3" xfId="2895"/>
    <cellStyle name="Porcentual 4" xfId="2896"/>
    <cellStyle name="Porcentual 4 2" xfId="2897"/>
    <cellStyle name="Porcentual 5" xfId="2898"/>
    <cellStyle name="Porcentual 5 2" xfId="2899"/>
    <cellStyle name="Porcentual 6" xfId="2900"/>
    <cellStyle name="Porcentual 7" xfId="2901"/>
    <cellStyle name="Porcentual 7 2" xfId="2902"/>
    <cellStyle name="Porcentual 8" xfId="2903"/>
    <cellStyle name="Porcentual 8 2" xfId="2904"/>
    <cellStyle name="Porcentual 9" xfId="2905"/>
    <cellStyle name="Salida" xfId="2906" builtinId="21" customBuiltin="1"/>
    <cellStyle name="Salida 10 2" xfId="2907"/>
    <cellStyle name="Salida 10 3" xfId="2908"/>
    <cellStyle name="Salida 10 4" xfId="2909"/>
    <cellStyle name="Salida 10 5" xfId="2910"/>
    <cellStyle name="Salida 2" xfId="2911"/>
    <cellStyle name="Salida 2 10" xfId="2912"/>
    <cellStyle name="Salida 2 11" xfId="2913"/>
    <cellStyle name="Salida 2 12" xfId="2914"/>
    <cellStyle name="Salida 2 13" xfId="2915"/>
    <cellStyle name="Salida 2 14" xfId="2916"/>
    <cellStyle name="Salida 2 15" xfId="2917"/>
    <cellStyle name="Salida 2 16" xfId="2918"/>
    <cellStyle name="Salida 2 17" xfId="2919"/>
    <cellStyle name="Salida 2 18" xfId="2920"/>
    <cellStyle name="Salida 2 19" xfId="2921"/>
    <cellStyle name="Salida 2 2" xfId="2922"/>
    <cellStyle name="Salida 2 20" xfId="2923"/>
    <cellStyle name="Salida 2 3" xfId="2924"/>
    <cellStyle name="Salida 2 4" xfId="2925"/>
    <cellStyle name="Salida 2 5" xfId="2926"/>
    <cellStyle name="Salida 2 6" xfId="2927"/>
    <cellStyle name="Salida 2 7" xfId="2928"/>
    <cellStyle name="Salida 2 8" xfId="2929"/>
    <cellStyle name="Salida 2 9" xfId="2930"/>
    <cellStyle name="Salida 3" xfId="2931"/>
    <cellStyle name="Salida 3 10" xfId="2932"/>
    <cellStyle name="Salida 3 11" xfId="2933"/>
    <cellStyle name="Salida 3 12" xfId="2934"/>
    <cellStyle name="Salida 3 13" xfId="2935"/>
    <cellStyle name="Salida 3 14" xfId="2936"/>
    <cellStyle name="Salida 3 15" xfId="2937"/>
    <cellStyle name="Salida 3 16" xfId="2938"/>
    <cellStyle name="Salida 3 17" xfId="2939"/>
    <cellStyle name="Salida 3 18" xfId="2940"/>
    <cellStyle name="Salida 3 19" xfId="2941"/>
    <cellStyle name="Salida 3 2" xfId="2942"/>
    <cellStyle name="Salida 3 3" xfId="2943"/>
    <cellStyle name="Salida 3 4" xfId="2944"/>
    <cellStyle name="Salida 3 5" xfId="2945"/>
    <cellStyle name="Salida 3 6" xfId="2946"/>
    <cellStyle name="Salida 3 7" xfId="2947"/>
    <cellStyle name="Salida 3 8" xfId="2948"/>
    <cellStyle name="Salida 3 9" xfId="2949"/>
    <cellStyle name="Salida 4" xfId="2950"/>
    <cellStyle name="Salida 4 10" xfId="2951"/>
    <cellStyle name="Salida 4 11" xfId="2952"/>
    <cellStyle name="Salida 4 12" xfId="2953"/>
    <cellStyle name="Salida 4 13" xfId="2954"/>
    <cellStyle name="Salida 4 14" xfId="2955"/>
    <cellStyle name="Salida 4 15" xfId="2956"/>
    <cellStyle name="Salida 4 16" xfId="2957"/>
    <cellStyle name="Salida 4 17" xfId="2958"/>
    <cellStyle name="Salida 4 18" xfId="2959"/>
    <cellStyle name="Salida 4 19" xfId="2960"/>
    <cellStyle name="Salida 4 2" xfId="2961"/>
    <cellStyle name="Salida 4 3" xfId="2962"/>
    <cellStyle name="Salida 4 4" xfId="2963"/>
    <cellStyle name="Salida 4 5" xfId="2964"/>
    <cellStyle name="Salida 4 6" xfId="2965"/>
    <cellStyle name="Salida 4 7" xfId="2966"/>
    <cellStyle name="Salida 4 8" xfId="2967"/>
    <cellStyle name="Salida 4 9" xfId="2968"/>
    <cellStyle name="Salida 5" xfId="2969"/>
    <cellStyle name="Salida 5 10" xfId="2970"/>
    <cellStyle name="Salida 5 11" xfId="2971"/>
    <cellStyle name="Salida 5 12" xfId="2972"/>
    <cellStyle name="Salida 5 13" xfId="2973"/>
    <cellStyle name="Salida 5 14" xfId="2974"/>
    <cellStyle name="Salida 5 15" xfId="2975"/>
    <cellStyle name="Salida 5 16" xfId="2976"/>
    <cellStyle name="Salida 5 17" xfId="2977"/>
    <cellStyle name="Salida 5 18" xfId="2978"/>
    <cellStyle name="Salida 5 19" xfId="2979"/>
    <cellStyle name="Salida 5 2" xfId="2980"/>
    <cellStyle name="Salida 5 3" xfId="2981"/>
    <cellStyle name="Salida 5 4" xfId="2982"/>
    <cellStyle name="Salida 5 5" xfId="2983"/>
    <cellStyle name="Salida 5 6" xfId="2984"/>
    <cellStyle name="Salida 5 7" xfId="2985"/>
    <cellStyle name="Salida 5 8" xfId="2986"/>
    <cellStyle name="Salida 5 9" xfId="2987"/>
    <cellStyle name="Salida 6" xfId="2988"/>
    <cellStyle name="Salida 6 2" xfId="2989"/>
    <cellStyle name="Salida 6 3" xfId="2990"/>
    <cellStyle name="Salida 6 4" xfId="2991"/>
    <cellStyle name="Salida 6 5" xfId="2992"/>
    <cellStyle name="Salida 7" xfId="2993"/>
    <cellStyle name="Salida 7 2" xfId="2994"/>
    <cellStyle name="Salida 7 3" xfId="2995"/>
    <cellStyle name="Salida 7 4" xfId="2996"/>
    <cellStyle name="Salida 7 5" xfId="2997"/>
    <cellStyle name="Salida 8" xfId="2998"/>
    <cellStyle name="Salida 8 2" xfId="2999"/>
    <cellStyle name="Salida 8 3" xfId="3000"/>
    <cellStyle name="Salida 8 4" xfId="3001"/>
    <cellStyle name="Salida 8 5" xfId="3002"/>
    <cellStyle name="Salida 9" xfId="3003"/>
    <cellStyle name="Salida 9 2" xfId="3004"/>
    <cellStyle name="Salida 9 3" xfId="3005"/>
    <cellStyle name="Salida 9 4" xfId="3006"/>
    <cellStyle name="Salida 9 5" xfId="3007"/>
    <cellStyle name="SAPBEXaggData" xfId="3008"/>
    <cellStyle name="SAPBEXaggData 10" xfId="3009"/>
    <cellStyle name="SAPBEXaggData 11" xfId="3010"/>
    <cellStyle name="SAPBEXaggData 12" xfId="3011"/>
    <cellStyle name="SAPBEXaggData 13" xfId="3012"/>
    <cellStyle name="SAPBEXaggData 2" xfId="3013"/>
    <cellStyle name="SAPBEXaggData 2 2" xfId="3014"/>
    <cellStyle name="SAPBEXaggData 2 2 2" xfId="3015"/>
    <cellStyle name="SAPBEXaggData 3" xfId="3016"/>
    <cellStyle name="SAPBEXaggData 4" xfId="3017"/>
    <cellStyle name="SAPBEXaggData 5" xfId="3018"/>
    <cellStyle name="SAPBEXaggData 6" xfId="3019"/>
    <cellStyle name="SAPBEXaggData 7" xfId="3020"/>
    <cellStyle name="SAPBEXaggData 8" xfId="3021"/>
    <cellStyle name="SAPBEXaggData 9" xfId="3022"/>
    <cellStyle name="SAPBEXaggData_gxaccion, 68" xfId="3023"/>
    <cellStyle name="SAPBEXaggDataEmph" xfId="3024"/>
    <cellStyle name="SAPBEXaggDataEmph 10" xfId="3025"/>
    <cellStyle name="SAPBEXaggDataEmph 11" xfId="3026"/>
    <cellStyle name="SAPBEXaggDataEmph 2" xfId="3027"/>
    <cellStyle name="SAPBEXaggDataEmph 2 2" xfId="3028"/>
    <cellStyle name="SAPBEXaggDataEmph 2 2 2" xfId="3029"/>
    <cellStyle name="SAPBEXaggDataEmph 3" xfId="3030"/>
    <cellStyle name="SAPBEXaggDataEmph 4" xfId="3031"/>
    <cellStyle name="SAPBEXaggDataEmph 5" xfId="3032"/>
    <cellStyle name="SAPBEXaggDataEmph 6" xfId="3033"/>
    <cellStyle name="SAPBEXaggDataEmph 7" xfId="3034"/>
    <cellStyle name="SAPBEXaggDataEmph 8" xfId="3035"/>
    <cellStyle name="SAPBEXaggDataEmph 9" xfId="3036"/>
    <cellStyle name="SAPBEXaggDataEmph_valor justo.junio2010" xfId="3037"/>
    <cellStyle name="SAPBEXaggItem" xfId="3038"/>
    <cellStyle name="SAPBEXaggItem 10" xfId="3039"/>
    <cellStyle name="SAPBEXaggItem 11" xfId="3040"/>
    <cellStyle name="SAPBEXaggItem 12" xfId="3041"/>
    <cellStyle name="SAPBEXaggItem 13" xfId="3042"/>
    <cellStyle name="SAPBEXaggItem 2" xfId="3043"/>
    <cellStyle name="SAPBEXaggItem 2 2" xfId="3044"/>
    <cellStyle name="SAPBEXaggItem 2 2 2" xfId="3045"/>
    <cellStyle name="SAPBEXaggItem 3" xfId="3046"/>
    <cellStyle name="SAPBEXaggItem 4" xfId="3047"/>
    <cellStyle name="SAPBEXaggItem 5" xfId="3048"/>
    <cellStyle name="SAPBEXaggItem 6" xfId="3049"/>
    <cellStyle name="SAPBEXaggItem 7" xfId="3050"/>
    <cellStyle name="SAPBEXaggItem 8" xfId="3051"/>
    <cellStyle name="SAPBEXaggItem 9" xfId="3052"/>
    <cellStyle name="SAPBEXaggItem_gxaccion, 68" xfId="3053"/>
    <cellStyle name="SAPBEXaggItemX" xfId="3054"/>
    <cellStyle name="SAPBEXaggItemX 10" xfId="3055"/>
    <cellStyle name="SAPBEXaggItemX 11" xfId="3056"/>
    <cellStyle name="SAPBEXaggItemX 2" xfId="3057"/>
    <cellStyle name="SAPBEXaggItemX 2 2" xfId="3058"/>
    <cellStyle name="SAPBEXaggItemX 2 2 2" xfId="3059"/>
    <cellStyle name="SAPBEXaggItemX 3" xfId="3060"/>
    <cellStyle name="SAPBEXaggItemX 4" xfId="3061"/>
    <cellStyle name="SAPBEXaggItemX 5" xfId="3062"/>
    <cellStyle name="SAPBEXaggItemX 6" xfId="3063"/>
    <cellStyle name="SAPBEXaggItemX 7" xfId="3064"/>
    <cellStyle name="SAPBEXaggItemX 8" xfId="3065"/>
    <cellStyle name="SAPBEXaggItemX 9" xfId="3066"/>
    <cellStyle name="SAPBEXaggItemX_valor justo.junio2010" xfId="3067"/>
    <cellStyle name="SAPBEXchaText" xfId="3068"/>
    <cellStyle name="SAPBEXchaText 10" xfId="3069"/>
    <cellStyle name="SAPBEXchaText 11" xfId="3070"/>
    <cellStyle name="SAPBEXchaText 12" xfId="3071"/>
    <cellStyle name="SAPBEXchaText 13" xfId="3072"/>
    <cellStyle name="SAPBEXchaText 2" xfId="3073"/>
    <cellStyle name="SAPBEXchaText 2 2" xfId="3074"/>
    <cellStyle name="SAPBEXchaText 2 2 2" xfId="3075"/>
    <cellStyle name="SAPBEXchaText 3" xfId="3076"/>
    <cellStyle name="SAPBEXchaText 4" xfId="3077"/>
    <cellStyle name="SAPBEXchaText 5" xfId="3078"/>
    <cellStyle name="SAPBEXchaText 6" xfId="3079"/>
    <cellStyle name="SAPBEXchaText 7" xfId="3080"/>
    <cellStyle name="SAPBEXchaText 8" xfId="3081"/>
    <cellStyle name="SAPBEXchaText 9" xfId="3082"/>
    <cellStyle name="SAPBEXchaText_gxaccion, 68" xfId="3083"/>
    <cellStyle name="SAPBEXexcBad7" xfId="3084"/>
    <cellStyle name="SAPBEXexcBad7 10" xfId="3085"/>
    <cellStyle name="SAPBEXexcBad7 11" xfId="3086"/>
    <cellStyle name="SAPBEXexcBad7 2" xfId="3087"/>
    <cellStyle name="SAPBEXexcBad7 2 2" xfId="3088"/>
    <cellStyle name="SAPBEXexcBad7 2 2 2" xfId="3089"/>
    <cellStyle name="SAPBEXexcBad7 3" xfId="3090"/>
    <cellStyle name="SAPBEXexcBad7 4" xfId="3091"/>
    <cellStyle name="SAPBEXexcBad7 5" xfId="3092"/>
    <cellStyle name="SAPBEXexcBad7 6" xfId="3093"/>
    <cellStyle name="SAPBEXexcBad7 7" xfId="3094"/>
    <cellStyle name="SAPBEXexcBad7 8" xfId="3095"/>
    <cellStyle name="SAPBEXexcBad7 9" xfId="3096"/>
    <cellStyle name="SAPBEXexcBad7_gxaccion, 68" xfId="3097"/>
    <cellStyle name="SAPBEXexcBad8" xfId="3098"/>
    <cellStyle name="SAPBEXexcBad8 10" xfId="3099"/>
    <cellStyle name="SAPBEXexcBad8 11" xfId="3100"/>
    <cellStyle name="SAPBEXexcBad8 2" xfId="3101"/>
    <cellStyle name="SAPBEXexcBad8 2 2" xfId="3102"/>
    <cellStyle name="SAPBEXexcBad8 2 2 2" xfId="3103"/>
    <cellStyle name="SAPBEXexcBad8 3" xfId="3104"/>
    <cellStyle name="SAPBEXexcBad8 4" xfId="3105"/>
    <cellStyle name="SAPBEXexcBad8 5" xfId="3106"/>
    <cellStyle name="SAPBEXexcBad8 6" xfId="3107"/>
    <cellStyle name="SAPBEXexcBad8 7" xfId="3108"/>
    <cellStyle name="SAPBEXexcBad8 8" xfId="3109"/>
    <cellStyle name="SAPBEXexcBad8 9" xfId="3110"/>
    <cellStyle name="SAPBEXexcBad8_gxaccion, 68" xfId="3111"/>
    <cellStyle name="SAPBEXexcBad9" xfId="3112"/>
    <cellStyle name="SAPBEXexcBad9 10" xfId="3113"/>
    <cellStyle name="SAPBEXexcBad9 11" xfId="3114"/>
    <cellStyle name="SAPBEXexcBad9 2" xfId="3115"/>
    <cellStyle name="SAPBEXexcBad9 2 2" xfId="3116"/>
    <cellStyle name="SAPBEXexcBad9 2 2 2" xfId="3117"/>
    <cellStyle name="SAPBEXexcBad9 3" xfId="3118"/>
    <cellStyle name="SAPBEXexcBad9 4" xfId="3119"/>
    <cellStyle name="SAPBEXexcBad9 5" xfId="3120"/>
    <cellStyle name="SAPBEXexcBad9 6" xfId="3121"/>
    <cellStyle name="SAPBEXexcBad9 7" xfId="3122"/>
    <cellStyle name="SAPBEXexcBad9 8" xfId="3123"/>
    <cellStyle name="SAPBEXexcBad9 9" xfId="3124"/>
    <cellStyle name="SAPBEXexcBad9_gxaccion, 68" xfId="3125"/>
    <cellStyle name="SAPBEXexcCritical4" xfId="3126"/>
    <cellStyle name="SAPBEXexcCritical4 10" xfId="3127"/>
    <cellStyle name="SAPBEXexcCritical4 11" xfId="3128"/>
    <cellStyle name="SAPBEXexcCritical4 2" xfId="3129"/>
    <cellStyle name="SAPBEXexcCritical4 2 2" xfId="3130"/>
    <cellStyle name="SAPBEXexcCritical4 2 2 2" xfId="3131"/>
    <cellStyle name="SAPBEXexcCritical4 3" xfId="3132"/>
    <cellStyle name="SAPBEXexcCritical4 4" xfId="3133"/>
    <cellStyle name="SAPBEXexcCritical4 5" xfId="3134"/>
    <cellStyle name="SAPBEXexcCritical4 6" xfId="3135"/>
    <cellStyle name="SAPBEXexcCritical4 7" xfId="3136"/>
    <cellStyle name="SAPBEXexcCritical4 8" xfId="3137"/>
    <cellStyle name="SAPBEXexcCritical4 9" xfId="3138"/>
    <cellStyle name="SAPBEXexcCritical4_gxaccion, 68" xfId="3139"/>
    <cellStyle name="SAPBEXexcCritical5" xfId="3140"/>
    <cellStyle name="SAPBEXexcCritical5 10" xfId="3141"/>
    <cellStyle name="SAPBEXexcCritical5 11" xfId="3142"/>
    <cellStyle name="SAPBEXexcCritical5 2" xfId="3143"/>
    <cellStyle name="SAPBEXexcCritical5 2 2" xfId="3144"/>
    <cellStyle name="SAPBEXexcCritical5 2 2 2" xfId="3145"/>
    <cellStyle name="SAPBEXexcCritical5 3" xfId="3146"/>
    <cellStyle name="SAPBEXexcCritical5 4" xfId="3147"/>
    <cellStyle name="SAPBEXexcCritical5 5" xfId="3148"/>
    <cellStyle name="SAPBEXexcCritical5 6" xfId="3149"/>
    <cellStyle name="SAPBEXexcCritical5 7" xfId="3150"/>
    <cellStyle name="SAPBEXexcCritical5 8" xfId="3151"/>
    <cellStyle name="SAPBEXexcCritical5 9" xfId="3152"/>
    <cellStyle name="SAPBEXexcCritical5_gxaccion, 68" xfId="3153"/>
    <cellStyle name="SAPBEXexcCritical6" xfId="3154"/>
    <cellStyle name="SAPBEXexcCritical6 10" xfId="3155"/>
    <cellStyle name="SAPBEXexcCritical6 11" xfId="3156"/>
    <cellStyle name="SAPBEXexcCritical6 2" xfId="3157"/>
    <cellStyle name="SAPBEXexcCritical6 2 2" xfId="3158"/>
    <cellStyle name="SAPBEXexcCritical6 2 2 2" xfId="3159"/>
    <cellStyle name="SAPBEXexcCritical6 3" xfId="3160"/>
    <cellStyle name="SAPBEXexcCritical6 4" xfId="3161"/>
    <cellStyle name="SAPBEXexcCritical6 5" xfId="3162"/>
    <cellStyle name="SAPBEXexcCritical6 6" xfId="3163"/>
    <cellStyle name="SAPBEXexcCritical6 7" xfId="3164"/>
    <cellStyle name="SAPBEXexcCritical6 8" xfId="3165"/>
    <cellStyle name="SAPBEXexcCritical6 9" xfId="3166"/>
    <cellStyle name="SAPBEXexcCritical6_gxaccion, 68" xfId="3167"/>
    <cellStyle name="SAPBEXexcGood1" xfId="3168"/>
    <cellStyle name="SAPBEXexcGood1 10" xfId="3169"/>
    <cellStyle name="SAPBEXexcGood1 11" xfId="3170"/>
    <cellStyle name="SAPBEXexcGood1 2" xfId="3171"/>
    <cellStyle name="SAPBEXexcGood1 2 2" xfId="3172"/>
    <cellStyle name="SAPBEXexcGood1 2 2 2" xfId="3173"/>
    <cellStyle name="SAPBEXexcGood1 3" xfId="3174"/>
    <cellStyle name="SAPBEXexcGood1 4" xfId="3175"/>
    <cellStyle name="SAPBEXexcGood1 5" xfId="3176"/>
    <cellStyle name="SAPBEXexcGood1 6" xfId="3177"/>
    <cellStyle name="SAPBEXexcGood1 7" xfId="3178"/>
    <cellStyle name="SAPBEXexcGood1 8" xfId="3179"/>
    <cellStyle name="SAPBEXexcGood1 9" xfId="3180"/>
    <cellStyle name="SAPBEXexcGood1_gxaccion, 68" xfId="3181"/>
    <cellStyle name="SAPBEXexcGood2" xfId="3182"/>
    <cellStyle name="SAPBEXexcGood2 10" xfId="3183"/>
    <cellStyle name="SAPBEXexcGood2 11" xfId="3184"/>
    <cellStyle name="SAPBEXexcGood2 2" xfId="3185"/>
    <cellStyle name="SAPBEXexcGood2 2 2" xfId="3186"/>
    <cellStyle name="SAPBEXexcGood2 2 2 2" xfId="3187"/>
    <cellStyle name="SAPBEXexcGood2 3" xfId="3188"/>
    <cellStyle name="SAPBEXexcGood2 4" xfId="3189"/>
    <cellStyle name="SAPBEXexcGood2 5" xfId="3190"/>
    <cellStyle name="SAPBEXexcGood2 6" xfId="3191"/>
    <cellStyle name="SAPBEXexcGood2 7" xfId="3192"/>
    <cellStyle name="SAPBEXexcGood2 8" xfId="3193"/>
    <cellStyle name="SAPBEXexcGood2 9" xfId="3194"/>
    <cellStyle name="SAPBEXexcGood2_gxaccion, 68" xfId="3195"/>
    <cellStyle name="SAPBEXexcGood3" xfId="3196"/>
    <cellStyle name="SAPBEXexcGood3 10" xfId="3197"/>
    <cellStyle name="SAPBEXexcGood3 11" xfId="3198"/>
    <cellStyle name="SAPBEXexcGood3 2" xfId="3199"/>
    <cellStyle name="SAPBEXexcGood3 2 2" xfId="3200"/>
    <cellStyle name="SAPBEXexcGood3 2 2 2" xfId="3201"/>
    <cellStyle name="SAPBEXexcGood3 3" xfId="3202"/>
    <cellStyle name="SAPBEXexcGood3 4" xfId="3203"/>
    <cellStyle name="SAPBEXexcGood3 5" xfId="3204"/>
    <cellStyle name="SAPBEXexcGood3 6" xfId="3205"/>
    <cellStyle name="SAPBEXexcGood3 7" xfId="3206"/>
    <cellStyle name="SAPBEXexcGood3 8" xfId="3207"/>
    <cellStyle name="SAPBEXexcGood3 9" xfId="3208"/>
    <cellStyle name="SAPBEXexcGood3_gxaccion, 68" xfId="3209"/>
    <cellStyle name="SAPBEXfilterDrill" xfId="3210"/>
    <cellStyle name="SAPBEXfilterDrill 10" xfId="3211"/>
    <cellStyle name="SAPBEXfilterDrill 11" xfId="3212"/>
    <cellStyle name="SAPBEXfilterDrill 2" xfId="3213"/>
    <cellStyle name="SAPBEXfilterDrill 2 2" xfId="3214"/>
    <cellStyle name="SAPBEXfilterDrill 2 2 2" xfId="3215"/>
    <cellStyle name="SAPBEXfilterDrill 3" xfId="3216"/>
    <cellStyle name="SAPBEXfilterDrill 4" xfId="3217"/>
    <cellStyle name="SAPBEXfilterDrill 5" xfId="3218"/>
    <cellStyle name="SAPBEXfilterDrill 6" xfId="3219"/>
    <cellStyle name="SAPBEXfilterDrill 7" xfId="3220"/>
    <cellStyle name="SAPBEXfilterDrill 8" xfId="3221"/>
    <cellStyle name="SAPBEXfilterDrill 9" xfId="3222"/>
    <cellStyle name="SAPBEXfilterDrill_gxaccion, 68" xfId="3223"/>
    <cellStyle name="SAPBEXfilterItem" xfId="3224"/>
    <cellStyle name="SAPBEXfilterItem 10" xfId="3225"/>
    <cellStyle name="SAPBEXfilterItem 11" xfId="3226"/>
    <cellStyle name="SAPBEXfilterItem 2" xfId="3227"/>
    <cellStyle name="SAPBEXfilterItem 2 2" xfId="3228"/>
    <cellStyle name="SAPBEXfilterItem 2 2 2" xfId="3229"/>
    <cellStyle name="SAPBEXfilterItem 3" xfId="3230"/>
    <cellStyle name="SAPBEXfilterItem 4" xfId="3231"/>
    <cellStyle name="SAPBEXfilterItem 5" xfId="3232"/>
    <cellStyle name="SAPBEXfilterItem 6" xfId="3233"/>
    <cellStyle name="SAPBEXfilterItem 7" xfId="3234"/>
    <cellStyle name="SAPBEXfilterItem 8" xfId="3235"/>
    <cellStyle name="SAPBEXfilterItem 9" xfId="3236"/>
    <cellStyle name="SAPBEXfilterText" xfId="3237"/>
    <cellStyle name="SAPBEXfilterText 10" xfId="3238"/>
    <cellStyle name="SAPBEXfilterText 11" xfId="3239"/>
    <cellStyle name="SAPBEXfilterText 2" xfId="3240"/>
    <cellStyle name="SAPBEXfilterText 2 2" xfId="3241"/>
    <cellStyle name="SAPBEXfilterText 2 2 2" xfId="3242"/>
    <cellStyle name="SAPBEXfilterText 3" xfId="3243"/>
    <cellStyle name="SAPBEXfilterText 4" xfId="3244"/>
    <cellStyle name="SAPBEXfilterText 5" xfId="3245"/>
    <cellStyle name="SAPBEXfilterText 6" xfId="3246"/>
    <cellStyle name="SAPBEXfilterText 7" xfId="3247"/>
    <cellStyle name="SAPBEXfilterText 8" xfId="3248"/>
    <cellStyle name="SAPBEXfilterText 9" xfId="3249"/>
    <cellStyle name="SAPBEXformats" xfId="3250"/>
    <cellStyle name="SAPBEXformats 10" xfId="3251"/>
    <cellStyle name="SAPBEXformats 11" xfId="3252"/>
    <cellStyle name="SAPBEXformats 2" xfId="3253"/>
    <cellStyle name="SAPBEXformats 2 2" xfId="3254"/>
    <cellStyle name="SAPBEXformats 2 2 2" xfId="3255"/>
    <cellStyle name="SAPBEXformats 3" xfId="3256"/>
    <cellStyle name="SAPBEXformats 4" xfId="3257"/>
    <cellStyle name="SAPBEXformats 5" xfId="3258"/>
    <cellStyle name="SAPBEXformats 6" xfId="3259"/>
    <cellStyle name="SAPBEXformats 7" xfId="3260"/>
    <cellStyle name="SAPBEXformats 8" xfId="3261"/>
    <cellStyle name="SAPBEXformats 9" xfId="3262"/>
    <cellStyle name="SAPBEXformats_gxaccion, 68" xfId="3263"/>
    <cellStyle name="SAPBEXheaderItem" xfId="3264"/>
    <cellStyle name="SAPBEXheaderItem 10" xfId="3265"/>
    <cellStyle name="SAPBEXheaderItem 11" xfId="3266"/>
    <cellStyle name="SAPBEXheaderItem 2" xfId="3267"/>
    <cellStyle name="SAPBEXheaderItem 2 2" xfId="3268"/>
    <cellStyle name="SAPBEXheaderItem 2 2 2" xfId="3269"/>
    <cellStyle name="SAPBEXheaderItem 3" xfId="3270"/>
    <cellStyle name="SAPBEXheaderItem 4" xfId="3271"/>
    <cellStyle name="SAPBEXheaderItem 5" xfId="3272"/>
    <cellStyle name="SAPBEXheaderItem 6" xfId="3273"/>
    <cellStyle name="SAPBEXheaderItem 7" xfId="3274"/>
    <cellStyle name="SAPBEXheaderItem 8" xfId="3275"/>
    <cellStyle name="SAPBEXheaderItem 9" xfId="3276"/>
    <cellStyle name="SAPBEXheaderItem_gxaccion, 68" xfId="3277"/>
    <cellStyle name="SAPBEXheaderText" xfId="3278"/>
    <cellStyle name="SAPBEXheaderText 10" xfId="3279"/>
    <cellStyle name="SAPBEXheaderText 11" xfId="3280"/>
    <cellStyle name="SAPBEXheaderText 2" xfId="3281"/>
    <cellStyle name="SAPBEXheaderText 2 2" xfId="3282"/>
    <cellStyle name="SAPBEXheaderText 2 2 2" xfId="3283"/>
    <cellStyle name="SAPBEXheaderText 3" xfId="3284"/>
    <cellStyle name="SAPBEXheaderText 4" xfId="3285"/>
    <cellStyle name="SAPBEXheaderText 5" xfId="3286"/>
    <cellStyle name="SAPBEXheaderText 6" xfId="3287"/>
    <cellStyle name="SAPBEXheaderText 7" xfId="3288"/>
    <cellStyle name="SAPBEXheaderText 8" xfId="3289"/>
    <cellStyle name="SAPBEXheaderText 9" xfId="3290"/>
    <cellStyle name="SAPBEXheaderText_gxaccion, 68" xfId="3291"/>
    <cellStyle name="SAPBEXHLevel0" xfId="3292"/>
    <cellStyle name="SAPBEXHLevel0 10" xfId="3293"/>
    <cellStyle name="SAPBEXHLevel0 11" xfId="3294"/>
    <cellStyle name="SAPBEXHLevel0 12" xfId="3295"/>
    <cellStyle name="SAPBEXHLevel0 13" xfId="3296"/>
    <cellStyle name="SAPBEXHLevel0 2" xfId="3297"/>
    <cellStyle name="SAPBEXHLevel0 2 2" xfId="3298"/>
    <cellStyle name="SAPBEXHLevel0 2 2 2" xfId="3299"/>
    <cellStyle name="SAPBEXHLevel0 3" xfId="3300"/>
    <cellStyle name="SAPBEXHLevel0 4" xfId="3301"/>
    <cellStyle name="SAPBEXHLevel0 5" xfId="3302"/>
    <cellStyle name="SAPBEXHLevel0 6" xfId="3303"/>
    <cellStyle name="SAPBEXHLevel0 7" xfId="3304"/>
    <cellStyle name="SAPBEXHLevel0 8" xfId="3305"/>
    <cellStyle name="SAPBEXHLevel0 9" xfId="3306"/>
    <cellStyle name="SAPBEXHLevel0_gxaccion, 68" xfId="3307"/>
    <cellStyle name="SAPBEXHLevel0X" xfId="3308"/>
    <cellStyle name="SAPBEXHLevel0X 10" xfId="3309"/>
    <cellStyle name="SAPBEXHLevel0X 11" xfId="3310"/>
    <cellStyle name="SAPBEXHLevel0X 2" xfId="3311"/>
    <cellStyle name="SAPBEXHLevel0X 2 2" xfId="3312"/>
    <cellStyle name="SAPBEXHLevel0X 2 2 2" xfId="3313"/>
    <cellStyle name="SAPBEXHLevel0X 2 3" xfId="3314"/>
    <cellStyle name="SAPBEXHLevel0X 2 4" xfId="3315"/>
    <cellStyle name="SAPBEXHLevel0X 2 5" xfId="3316"/>
    <cellStyle name="SAPBEXHLevel0X 3" xfId="3317"/>
    <cellStyle name="SAPBEXHLevel0X 3 2" xfId="3318"/>
    <cellStyle name="SAPBEXHLevel0X 3 3" xfId="3319"/>
    <cellStyle name="SAPBEXHLevel0X 3 4" xfId="3320"/>
    <cellStyle name="SAPBEXHLevel0X 3 5" xfId="3321"/>
    <cellStyle name="SAPBEXHLevel0X 4" xfId="3322"/>
    <cellStyle name="SAPBEXHLevel0X 4 2" xfId="3323"/>
    <cellStyle name="SAPBEXHLevel0X 4 3" xfId="3324"/>
    <cellStyle name="SAPBEXHLevel0X 4 4" xfId="3325"/>
    <cellStyle name="SAPBEXHLevel0X 4 5" xfId="3326"/>
    <cellStyle name="SAPBEXHLevel0X 5" xfId="3327"/>
    <cellStyle name="SAPBEXHLevel0X 5 2" xfId="3328"/>
    <cellStyle name="SAPBEXHLevel0X 5 3" xfId="3329"/>
    <cellStyle name="SAPBEXHLevel0X 5 4" xfId="3330"/>
    <cellStyle name="SAPBEXHLevel0X 5 5" xfId="3331"/>
    <cellStyle name="SAPBEXHLevel0X 6" xfId="3332"/>
    <cellStyle name="SAPBEXHLevel0X 6 2" xfId="3333"/>
    <cellStyle name="SAPBEXHLevel0X 6 3" xfId="3334"/>
    <cellStyle name="SAPBEXHLevel0X 6 4" xfId="3335"/>
    <cellStyle name="SAPBEXHLevel0X 6 5" xfId="3336"/>
    <cellStyle name="SAPBEXHLevel0X 7" xfId="3337"/>
    <cellStyle name="SAPBEXHLevel0X 7 2" xfId="3338"/>
    <cellStyle name="SAPBEXHLevel0X 7 3" xfId="3339"/>
    <cellStyle name="SAPBEXHLevel0X 7 4" xfId="3340"/>
    <cellStyle name="SAPBEXHLevel0X 7 5" xfId="3341"/>
    <cellStyle name="SAPBEXHLevel0X 8" xfId="3342"/>
    <cellStyle name="SAPBEXHLevel0X 9" xfId="3343"/>
    <cellStyle name="SAPBEXHLevel0X_gxaccion, 68" xfId="3344"/>
    <cellStyle name="SAPBEXHLevel1" xfId="3345"/>
    <cellStyle name="SAPBEXHLevel1 10" xfId="3346"/>
    <cellStyle name="SAPBEXHLevel1 11" xfId="3347"/>
    <cellStyle name="SAPBEXHLevel1 12" xfId="3348"/>
    <cellStyle name="SAPBEXHLevel1 13" xfId="3349"/>
    <cellStyle name="SAPBEXHLevel1 2" xfId="3350"/>
    <cellStyle name="SAPBEXHLevel1 2 2" xfId="3351"/>
    <cellStyle name="SAPBEXHLevel1 2 2 2" xfId="3352"/>
    <cellStyle name="SAPBEXHLevel1 3" xfId="3353"/>
    <cellStyle name="SAPBEXHLevel1 4" xfId="3354"/>
    <cellStyle name="SAPBEXHLevel1 5" xfId="3355"/>
    <cellStyle name="SAPBEXHLevel1 6" xfId="3356"/>
    <cellStyle name="SAPBEXHLevel1 7" xfId="3357"/>
    <cellStyle name="SAPBEXHLevel1 8" xfId="3358"/>
    <cellStyle name="SAPBEXHLevel1 9" xfId="3359"/>
    <cellStyle name="SAPBEXHLevel1_gxaccion, 68" xfId="3360"/>
    <cellStyle name="SAPBEXHLevel1X" xfId="3361"/>
    <cellStyle name="SAPBEXHLevel1X 10" xfId="3362"/>
    <cellStyle name="SAPBEXHLevel1X 11" xfId="3363"/>
    <cellStyle name="SAPBEXHLevel1X 2" xfId="3364"/>
    <cellStyle name="SAPBEXHLevel1X 2 2" xfId="3365"/>
    <cellStyle name="SAPBEXHLevel1X 2 2 2" xfId="3366"/>
    <cellStyle name="SAPBEXHLevel1X 2 3" xfId="3367"/>
    <cellStyle name="SAPBEXHLevel1X 2 4" xfId="3368"/>
    <cellStyle name="SAPBEXHLevel1X 2 5" xfId="3369"/>
    <cellStyle name="SAPBEXHLevel1X 3" xfId="3370"/>
    <cellStyle name="SAPBEXHLevel1X 3 2" xfId="3371"/>
    <cellStyle name="SAPBEXHLevel1X 3 3" xfId="3372"/>
    <cellStyle name="SAPBEXHLevel1X 3 4" xfId="3373"/>
    <cellStyle name="SAPBEXHLevel1X 3 5" xfId="3374"/>
    <cellStyle name="SAPBEXHLevel1X 4" xfId="3375"/>
    <cellStyle name="SAPBEXHLevel1X 4 2" xfId="3376"/>
    <cellStyle name="SAPBEXHLevel1X 4 3" xfId="3377"/>
    <cellStyle name="SAPBEXHLevel1X 4 4" xfId="3378"/>
    <cellStyle name="SAPBEXHLevel1X 4 5" xfId="3379"/>
    <cellStyle name="SAPBEXHLevel1X 5" xfId="3380"/>
    <cellStyle name="SAPBEXHLevel1X 5 2" xfId="3381"/>
    <cellStyle name="SAPBEXHLevel1X 5 3" xfId="3382"/>
    <cellStyle name="SAPBEXHLevel1X 5 4" xfId="3383"/>
    <cellStyle name="SAPBEXHLevel1X 5 5" xfId="3384"/>
    <cellStyle name="SAPBEXHLevel1X 6" xfId="3385"/>
    <cellStyle name="SAPBEXHLevel1X 6 2" xfId="3386"/>
    <cellStyle name="SAPBEXHLevel1X 6 3" xfId="3387"/>
    <cellStyle name="SAPBEXHLevel1X 6 4" xfId="3388"/>
    <cellStyle name="SAPBEXHLevel1X 6 5" xfId="3389"/>
    <cellStyle name="SAPBEXHLevel1X 7" xfId="3390"/>
    <cellStyle name="SAPBEXHLevel1X 7 2" xfId="3391"/>
    <cellStyle name="SAPBEXHLevel1X 7 3" xfId="3392"/>
    <cellStyle name="SAPBEXHLevel1X 7 4" xfId="3393"/>
    <cellStyle name="SAPBEXHLevel1X 7 5" xfId="3394"/>
    <cellStyle name="SAPBEXHLevel1X 8" xfId="3395"/>
    <cellStyle name="SAPBEXHLevel1X 9" xfId="3396"/>
    <cellStyle name="SAPBEXHLevel1X_gxaccion, 68" xfId="3397"/>
    <cellStyle name="SAPBEXHLevel2" xfId="3398"/>
    <cellStyle name="SAPBEXHLevel2 10" xfId="3399"/>
    <cellStyle name="SAPBEXHLevel2 11" xfId="3400"/>
    <cellStyle name="SAPBEXHLevel2 12" xfId="3401"/>
    <cellStyle name="SAPBEXHLevel2 13" xfId="3402"/>
    <cellStyle name="SAPBEXHLevel2 2" xfId="3403"/>
    <cellStyle name="SAPBEXHLevel2 2 2" xfId="3404"/>
    <cellStyle name="SAPBEXHLevel2 2 2 2" xfId="3405"/>
    <cellStyle name="SAPBEXHLevel2 3" xfId="3406"/>
    <cellStyle name="SAPBEXHLevel2 4" xfId="3407"/>
    <cellStyle name="SAPBEXHLevel2 5" xfId="3408"/>
    <cellStyle name="SAPBEXHLevel2 6" xfId="3409"/>
    <cellStyle name="SAPBEXHLevel2 7" xfId="3410"/>
    <cellStyle name="SAPBEXHLevel2 8" xfId="3411"/>
    <cellStyle name="SAPBEXHLevel2 9" xfId="3412"/>
    <cellStyle name="SAPBEXHLevel2_gxaccion, 68" xfId="3413"/>
    <cellStyle name="SAPBEXHLevel2X" xfId="3414"/>
    <cellStyle name="SAPBEXHLevel2X 10" xfId="3415"/>
    <cellStyle name="SAPBEXHLevel2X 11" xfId="3416"/>
    <cellStyle name="SAPBEXHLevel2X 2" xfId="3417"/>
    <cellStyle name="SAPBEXHLevel2X 2 2" xfId="3418"/>
    <cellStyle name="SAPBEXHLevel2X 2 2 2" xfId="3419"/>
    <cellStyle name="SAPBEXHLevel2X 2 3" xfId="3420"/>
    <cellStyle name="SAPBEXHLevel2X 2 4" xfId="3421"/>
    <cellStyle name="SAPBEXHLevel2X 2 5" xfId="3422"/>
    <cellStyle name="SAPBEXHLevel2X 3" xfId="3423"/>
    <cellStyle name="SAPBEXHLevel2X 3 2" xfId="3424"/>
    <cellStyle name="SAPBEXHLevel2X 3 3" xfId="3425"/>
    <cellStyle name="SAPBEXHLevel2X 3 4" xfId="3426"/>
    <cellStyle name="SAPBEXHLevel2X 3 5" xfId="3427"/>
    <cellStyle name="SAPBEXHLevel2X 4" xfId="3428"/>
    <cellStyle name="SAPBEXHLevel2X 4 2" xfId="3429"/>
    <cellStyle name="SAPBEXHLevel2X 4 3" xfId="3430"/>
    <cellStyle name="SAPBEXHLevel2X 4 4" xfId="3431"/>
    <cellStyle name="SAPBEXHLevel2X 4 5" xfId="3432"/>
    <cellStyle name="SAPBEXHLevel2X 5" xfId="3433"/>
    <cellStyle name="SAPBEXHLevel2X 5 2" xfId="3434"/>
    <cellStyle name="SAPBEXHLevel2X 5 3" xfId="3435"/>
    <cellStyle name="SAPBEXHLevel2X 5 4" xfId="3436"/>
    <cellStyle name="SAPBEXHLevel2X 5 5" xfId="3437"/>
    <cellStyle name="SAPBEXHLevel2X 6" xfId="3438"/>
    <cellStyle name="SAPBEXHLevel2X 6 2" xfId="3439"/>
    <cellStyle name="SAPBEXHLevel2X 6 3" xfId="3440"/>
    <cellStyle name="SAPBEXHLevel2X 6 4" xfId="3441"/>
    <cellStyle name="SAPBEXHLevel2X 6 5" xfId="3442"/>
    <cellStyle name="SAPBEXHLevel2X 7" xfId="3443"/>
    <cellStyle name="SAPBEXHLevel2X 7 2" xfId="3444"/>
    <cellStyle name="SAPBEXHLevel2X 7 3" xfId="3445"/>
    <cellStyle name="SAPBEXHLevel2X 7 4" xfId="3446"/>
    <cellStyle name="SAPBEXHLevel2X 7 5" xfId="3447"/>
    <cellStyle name="SAPBEXHLevel2X 8" xfId="3448"/>
    <cellStyle name="SAPBEXHLevel2X 9" xfId="3449"/>
    <cellStyle name="SAPBEXHLevel2X_gxaccion, 68" xfId="3450"/>
    <cellStyle name="SAPBEXHLevel3" xfId="3451"/>
    <cellStyle name="SAPBEXHLevel3 10" xfId="3452"/>
    <cellStyle name="SAPBEXHLevel3 11" xfId="3453"/>
    <cellStyle name="SAPBEXHLevel3 12" xfId="3454"/>
    <cellStyle name="SAPBEXHLevel3 13" xfId="3455"/>
    <cellStyle name="SAPBEXHLevel3 2" xfId="3456"/>
    <cellStyle name="SAPBEXHLevel3 2 2" xfId="3457"/>
    <cellStyle name="SAPBEXHLevel3 2 2 2" xfId="3458"/>
    <cellStyle name="SAPBEXHLevel3 3" xfId="3459"/>
    <cellStyle name="SAPBEXHLevel3 4" xfId="3460"/>
    <cellStyle name="SAPBEXHLevel3 5" xfId="3461"/>
    <cellStyle name="SAPBEXHLevel3 6" xfId="3462"/>
    <cellStyle name="SAPBEXHLevel3 7" xfId="3463"/>
    <cellStyle name="SAPBEXHLevel3 8" xfId="3464"/>
    <cellStyle name="SAPBEXHLevel3 9" xfId="3465"/>
    <cellStyle name="SAPBEXHLevel3_gxaccion, 68" xfId="3466"/>
    <cellStyle name="SAPBEXHLevel3X" xfId="3467"/>
    <cellStyle name="SAPBEXHLevel3X 10" xfId="3468"/>
    <cellStyle name="SAPBEXHLevel3X 11" xfId="3469"/>
    <cellStyle name="SAPBEXHLevel3X 2" xfId="3470"/>
    <cellStyle name="SAPBEXHLevel3X 2 2" xfId="3471"/>
    <cellStyle name="SAPBEXHLevel3X 2 2 2" xfId="3472"/>
    <cellStyle name="SAPBEXHLevel3X 2 3" xfId="3473"/>
    <cellStyle name="SAPBEXHLevel3X 2 4" xfId="3474"/>
    <cellStyle name="SAPBEXHLevel3X 2 5" xfId="3475"/>
    <cellStyle name="SAPBEXHLevel3X 3" xfId="3476"/>
    <cellStyle name="SAPBEXHLevel3X 3 2" xfId="3477"/>
    <cellStyle name="SAPBEXHLevel3X 3 3" xfId="3478"/>
    <cellStyle name="SAPBEXHLevel3X 3 4" xfId="3479"/>
    <cellStyle name="SAPBEXHLevel3X 3 5" xfId="3480"/>
    <cellStyle name="SAPBEXHLevel3X 4" xfId="3481"/>
    <cellStyle name="SAPBEXHLevel3X 4 2" xfId="3482"/>
    <cellStyle name="SAPBEXHLevel3X 4 3" xfId="3483"/>
    <cellStyle name="SAPBEXHLevel3X 4 4" xfId="3484"/>
    <cellStyle name="SAPBEXHLevel3X 4 5" xfId="3485"/>
    <cellStyle name="SAPBEXHLevel3X 5" xfId="3486"/>
    <cellStyle name="SAPBEXHLevel3X 5 2" xfId="3487"/>
    <cellStyle name="SAPBEXHLevel3X 5 3" xfId="3488"/>
    <cellStyle name="SAPBEXHLevel3X 5 4" xfId="3489"/>
    <cellStyle name="SAPBEXHLevel3X 5 5" xfId="3490"/>
    <cellStyle name="SAPBEXHLevel3X 6" xfId="3491"/>
    <cellStyle name="SAPBEXHLevel3X 6 2" xfId="3492"/>
    <cellStyle name="SAPBEXHLevel3X 6 3" xfId="3493"/>
    <cellStyle name="SAPBEXHLevel3X 6 4" xfId="3494"/>
    <cellStyle name="SAPBEXHLevel3X 6 5" xfId="3495"/>
    <cellStyle name="SAPBEXHLevel3X 7" xfId="3496"/>
    <cellStyle name="SAPBEXHLevel3X 7 2" xfId="3497"/>
    <cellStyle name="SAPBEXHLevel3X 7 3" xfId="3498"/>
    <cellStyle name="SAPBEXHLevel3X 7 4" xfId="3499"/>
    <cellStyle name="SAPBEXHLevel3X 7 5" xfId="3500"/>
    <cellStyle name="SAPBEXHLevel3X 8" xfId="3501"/>
    <cellStyle name="SAPBEXHLevel3X 9" xfId="3502"/>
    <cellStyle name="SAPBEXHLevel3X_gxaccion, 68" xfId="3503"/>
    <cellStyle name="SAPBEXinputData" xfId="3504"/>
    <cellStyle name="SAPBEXinputData 10" xfId="3505"/>
    <cellStyle name="SAPBEXinputData 11" xfId="3506"/>
    <cellStyle name="SAPBEXinputData 2" xfId="3507"/>
    <cellStyle name="SAPBEXinputData 2 2" xfId="3508"/>
    <cellStyle name="SAPBEXinputData 2 2 2" xfId="3509"/>
    <cellStyle name="SAPBEXinputData 2 3" xfId="3510"/>
    <cellStyle name="SAPBEXinputData 2 4" xfId="3511"/>
    <cellStyle name="SAPBEXinputData 2 5" xfId="3512"/>
    <cellStyle name="SAPBEXinputData 3" xfId="3513"/>
    <cellStyle name="SAPBEXinputData 3 2" xfId="3514"/>
    <cellStyle name="SAPBEXinputData 3 3" xfId="3515"/>
    <cellStyle name="SAPBEXinputData 3 4" xfId="3516"/>
    <cellStyle name="SAPBEXinputData 3 5" xfId="3517"/>
    <cellStyle name="SAPBEXinputData 4" xfId="3518"/>
    <cellStyle name="SAPBEXinputData 4 2" xfId="3519"/>
    <cellStyle name="SAPBEXinputData 4 3" xfId="3520"/>
    <cellStyle name="SAPBEXinputData 4 4" xfId="3521"/>
    <cellStyle name="SAPBEXinputData 4 5" xfId="3522"/>
    <cellStyle name="SAPBEXinputData 5" xfId="3523"/>
    <cellStyle name="SAPBEXinputData 5 2" xfId="3524"/>
    <cellStyle name="SAPBEXinputData 5 3" xfId="3525"/>
    <cellStyle name="SAPBEXinputData 5 4" xfId="3526"/>
    <cellStyle name="SAPBEXinputData 5 5" xfId="3527"/>
    <cellStyle name="SAPBEXinputData 6" xfId="3528"/>
    <cellStyle name="SAPBEXinputData 6 2" xfId="3529"/>
    <cellStyle name="SAPBEXinputData 6 3" xfId="3530"/>
    <cellStyle name="SAPBEXinputData 6 4" xfId="3531"/>
    <cellStyle name="SAPBEXinputData 6 5" xfId="3532"/>
    <cellStyle name="SAPBEXinputData 7" xfId="3533"/>
    <cellStyle name="SAPBEXinputData 7 2" xfId="3534"/>
    <cellStyle name="SAPBEXinputData 7 3" xfId="3535"/>
    <cellStyle name="SAPBEXinputData 7 4" xfId="3536"/>
    <cellStyle name="SAPBEXinputData 7 5" xfId="3537"/>
    <cellStyle name="SAPBEXinputData 8" xfId="3538"/>
    <cellStyle name="SAPBEXinputData 9" xfId="3539"/>
    <cellStyle name="SAPBEXinputData_gxaccion, 68" xfId="3540"/>
    <cellStyle name="SAPBEXItemHeader" xfId="3541"/>
    <cellStyle name="SAPBEXresData" xfId="3542"/>
    <cellStyle name="SAPBEXresData 10" xfId="3543"/>
    <cellStyle name="SAPBEXresData 11" xfId="3544"/>
    <cellStyle name="SAPBEXresData 2" xfId="3545"/>
    <cellStyle name="SAPBEXresData 2 2" xfId="3546"/>
    <cellStyle name="SAPBEXresData 2 2 2" xfId="3547"/>
    <cellStyle name="SAPBEXresData 3" xfId="3548"/>
    <cellStyle name="SAPBEXresData 4" xfId="3549"/>
    <cellStyle name="SAPBEXresData 5" xfId="3550"/>
    <cellStyle name="SAPBEXresData 6" xfId="3551"/>
    <cellStyle name="SAPBEXresData 7" xfId="3552"/>
    <cellStyle name="SAPBEXresData 8" xfId="3553"/>
    <cellStyle name="SAPBEXresData 9" xfId="3554"/>
    <cellStyle name="SAPBEXresData_valor justo.junio2010" xfId="3555"/>
    <cellStyle name="SAPBEXresDataEmph" xfId="3556"/>
    <cellStyle name="SAPBEXresDataEmph 10" xfId="3557"/>
    <cellStyle name="SAPBEXresDataEmph 11" xfId="3558"/>
    <cellStyle name="SAPBEXresDataEmph 2" xfId="3559"/>
    <cellStyle name="SAPBEXresDataEmph 2 2" xfId="3560"/>
    <cellStyle name="SAPBEXresDataEmph 2 2 2" xfId="3561"/>
    <cellStyle name="SAPBEXresDataEmph 3" xfId="3562"/>
    <cellStyle name="SAPBEXresDataEmph 4" xfId="3563"/>
    <cellStyle name="SAPBEXresDataEmph 5" xfId="3564"/>
    <cellStyle name="SAPBEXresDataEmph 6" xfId="3565"/>
    <cellStyle name="SAPBEXresDataEmph 7" xfId="3566"/>
    <cellStyle name="SAPBEXresDataEmph 8" xfId="3567"/>
    <cellStyle name="SAPBEXresDataEmph 9" xfId="3568"/>
    <cellStyle name="SAPBEXresDataEmph_valor justo.junio2010" xfId="3569"/>
    <cellStyle name="SAPBEXresItem" xfId="3570"/>
    <cellStyle name="SAPBEXresItem 10" xfId="3571"/>
    <cellStyle name="SAPBEXresItem 11" xfId="3572"/>
    <cellStyle name="SAPBEXresItem 2" xfId="3573"/>
    <cellStyle name="SAPBEXresItem 2 2" xfId="3574"/>
    <cellStyle name="SAPBEXresItem 2 2 2" xfId="3575"/>
    <cellStyle name="SAPBEXresItem 3" xfId="3576"/>
    <cellStyle name="SAPBEXresItem 4" xfId="3577"/>
    <cellStyle name="SAPBEXresItem 5" xfId="3578"/>
    <cellStyle name="SAPBEXresItem 6" xfId="3579"/>
    <cellStyle name="SAPBEXresItem 7" xfId="3580"/>
    <cellStyle name="SAPBEXresItem 8" xfId="3581"/>
    <cellStyle name="SAPBEXresItem 9" xfId="3582"/>
    <cellStyle name="SAPBEXresItem_valor justo.junio2010" xfId="3583"/>
    <cellStyle name="SAPBEXresItemX" xfId="3584"/>
    <cellStyle name="SAPBEXresItemX 10" xfId="3585"/>
    <cellStyle name="SAPBEXresItemX 11" xfId="3586"/>
    <cellStyle name="SAPBEXresItemX 2" xfId="3587"/>
    <cellStyle name="SAPBEXresItemX 2 2" xfId="3588"/>
    <cellStyle name="SAPBEXresItemX 2 2 2" xfId="3589"/>
    <cellStyle name="SAPBEXresItemX 3" xfId="3590"/>
    <cellStyle name="SAPBEXresItemX 4" xfId="3591"/>
    <cellStyle name="SAPBEXresItemX 5" xfId="3592"/>
    <cellStyle name="SAPBEXresItemX 6" xfId="3593"/>
    <cellStyle name="SAPBEXresItemX 7" xfId="3594"/>
    <cellStyle name="SAPBEXresItemX 8" xfId="3595"/>
    <cellStyle name="SAPBEXresItemX 9" xfId="3596"/>
    <cellStyle name="SAPBEXresItemX_valor justo.junio2010" xfId="3597"/>
    <cellStyle name="SAPBEXstdData" xfId="3598"/>
    <cellStyle name="SAPBEXstdData 10" xfId="3599"/>
    <cellStyle name="SAPBEXstdData 11" xfId="3600"/>
    <cellStyle name="SAPBEXstdData 12" xfId="3601"/>
    <cellStyle name="SAPBEXstdData 13" xfId="3602"/>
    <cellStyle name="SAPBEXstdData 14" xfId="3603"/>
    <cellStyle name="SAPBEXstdData 15" xfId="3604"/>
    <cellStyle name="SAPBEXstdData 16" xfId="3605"/>
    <cellStyle name="SAPBEXstdData 2" xfId="3606"/>
    <cellStyle name="SAPBEXstdData 2 2" xfId="3607"/>
    <cellStyle name="SAPBEXstdData 2 2 2" xfId="3608"/>
    <cellStyle name="SAPBEXstdData 3" xfId="3609"/>
    <cellStyle name="SAPBEXstdData 4" xfId="3610"/>
    <cellStyle name="SAPBEXstdData 5" xfId="3611"/>
    <cellStyle name="SAPBEXstdData 6" xfId="3612"/>
    <cellStyle name="SAPBEXstdData 7" xfId="3613"/>
    <cellStyle name="SAPBEXstdData 8" xfId="3614"/>
    <cellStyle name="SAPBEXstdData 9" xfId="3615"/>
    <cellStyle name="SAPBEXstdData_gxaccion, 68" xfId="3616"/>
    <cellStyle name="SAPBEXstdDataEmph" xfId="3617"/>
    <cellStyle name="SAPBEXstdDataEmph 10" xfId="3618"/>
    <cellStyle name="SAPBEXstdDataEmph 11" xfId="3619"/>
    <cellStyle name="SAPBEXstdDataEmph 2" xfId="3620"/>
    <cellStyle name="SAPBEXstdDataEmph 2 2" xfId="3621"/>
    <cellStyle name="SAPBEXstdDataEmph 2 2 2" xfId="3622"/>
    <cellStyle name="SAPBEXstdDataEmph 3" xfId="3623"/>
    <cellStyle name="SAPBEXstdDataEmph 4" xfId="3624"/>
    <cellStyle name="SAPBEXstdDataEmph 5" xfId="3625"/>
    <cellStyle name="SAPBEXstdDataEmph 6" xfId="3626"/>
    <cellStyle name="SAPBEXstdDataEmph 7" xfId="3627"/>
    <cellStyle name="SAPBEXstdDataEmph 8" xfId="3628"/>
    <cellStyle name="SAPBEXstdDataEmph 9" xfId="3629"/>
    <cellStyle name="SAPBEXstdDataEmph_valor justo.junio2010" xfId="3630"/>
    <cellStyle name="SAPBEXstdItem" xfId="3631"/>
    <cellStyle name="SAPBEXstdItem 10" xfId="3632"/>
    <cellStyle name="SAPBEXstdItem 10 10" xfId="3633"/>
    <cellStyle name="SAPBEXstdItem 10 11" xfId="3634"/>
    <cellStyle name="SAPBEXstdItem 10 12" xfId="3635"/>
    <cellStyle name="SAPBEXstdItem 10 13" xfId="3636"/>
    <cellStyle name="SAPBEXstdItem 10 14" xfId="3637"/>
    <cellStyle name="SAPBEXstdItem 10 15" xfId="3638"/>
    <cellStyle name="SAPBEXstdItem 10 2" xfId="3639"/>
    <cellStyle name="SAPBEXstdItem 10 3" xfId="3640"/>
    <cellStyle name="SAPBEXstdItem 10 4" xfId="3641"/>
    <cellStyle name="SAPBEXstdItem 10 5" xfId="3642"/>
    <cellStyle name="SAPBEXstdItem 10 6" xfId="3643"/>
    <cellStyle name="SAPBEXstdItem 10 7" xfId="3644"/>
    <cellStyle name="SAPBEXstdItem 10 8" xfId="3645"/>
    <cellStyle name="SAPBEXstdItem 10 9" xfId="3646"/>
    <cellStyle name="SAPBEXstdItem 11" xfId="3647"/>
    <cellStyle name="SAPBEXstdItem 11 10" xfId="3648"/>
    <cellStyle name="SAPBEXstdItem 11 11" xfId="3649"/>
    <cellStyle name="SAPBEXstdItem 11 12" xfId="3650"/>
    <cellStyle name="SAPBEXstdItem 11 13" xfId="3651"/>
    <cellStyle name="SAPBEXstdItem 11 14" xfId="3652"/>
    <cellStyle name="SAPBEXstdItem 11 15" xfId="3653"/>
    <cellStyle name="SAPBEXstdItem 11 2" xfId="3654"/>
    <cellStyle name="SAPBEXstdItem 11 3" xfId="3655"/>
    <cellStyle name="SAPBEXstdItem 11 4" xfId="3656"/>
    <cellStyle name="SAPBEXstdItem 11 5" xfId="3657"/>
    <cellStyle name="SAPBEXstdItem 11 6" xfId="3658"/>
    <cellStyle name="SAPBEXstdItem 11 7" xfId="3659"/>
    <cellStyle name="SAPBEXstdItem 11 8" xfId="3660"/>
    <cellStyle name="SAPBEXstdItem 11 9" xfId="3661"/>
    <cellStyle name="SAPBEXstdItem 12" xfId="3662"/>
    <cellStyle name="SAPBEXstdItem 13" xfId="3663"/>
    <cellStyle name="SAPBEXstdItem 2" xfId="3664"/>
    <cellStyle name="SAPBEXstdItem 2 2" xfId="3665"/>
    <cellStyle name="SAPBEXstdItem 2 2 2" xfId="3666"/>
    <cellStyle name="SAPBEXstdItem 3" xfId="3667"/>
    <cellStyle name="SAPBEXstdItem 4" xfId="3668"/>
    <cellStyle name="SAPBEXstdItem 5" xfId="3669"/>
    <cellStyle name="SAPBEXstdItem 6" xfId="3670"/>
    <cellStyle name="SAPBEXstdItem 7" xfId="3671"/>
    <cellStyle name="SAPBEXstdItem 7 10" xfId="3672"/>
    <cellStyle name="SAPBEXstdItem 7 11" xfId="3673"/>
    <cellStyle name="SAPBEXstdItem 7 12" xfId="3674"/>
    <cellStyle name="SAPBEXstdItem 7 13" xfId="3675"/>
    <cellStyle name="SAPBEXstdItem 7 14" xfId="3676"/>
    <cellStyle name="SAPBEXstdItem 7 15" xfId="3677"/>
    <cellStyle name="SAPBEXstdItem 7 2" xfId="3678"/>
    <cellStyle name="SAPBEXstdItem 7 3" xfId="3679"/>
    <cellStyle name="SAPBEXstdItem 7 4" xfId="3680"/>
    <cellStyle name="SAPBEXstdItem 7 5" xfId="3681"/>
    <cellStyle name="SAPBEXstdItem 7 6" xfId="3682"/>
    <cellStyle name="SAPBEXstdItem 7 7" xfId="3683"/>
    <cellStyle name="SAPBEXstdItem 7 8" xfId="3684"/>
    <cellStyle name="SAPBEXstdItem 7 9" xfId="3685"/>
    <cellStyle name="SAPBEXstdItem 8" xfId="3686"/>
    <cellStyle name="SAPBEXstdItem 8 10" xfId="3687"/>
    <cellStyle name="SAPBEXstdItem 8 11" xfId="3688"/>
    <cellStyle name="SAPBEXstdItem 8 12" xfId="3689"/>
    <cellStyle name="SAPBEXstdItem 8 13" xfId="3690"/>
    <cellStyle name="SAPBEXstdItem 8 14" xfId="3691"/>
    <cellStyle name="SAPBEXstdItem 8 15" xfId="3692"/>
    <cellStyle name="SAPBEXstdItem 8 2" xfId="3693"/>
    <cellStyle name="SAPBEXstdItem 8 3" xfId="3694"/>
    <cellStyle name="SAPBEXstdItem 8 4" xfId="3695"/>
    <cellStyle name="SAPBEXstdItem 8 5" xfId="3696"/>
    <cellStyle name="SAPBEXstdItem 8 6" xfId="3697"/>
    <cellStyle name="SAPBEXstdItem 8 7" xfId="3698"/>
    <cellStyle name="SAPBEXstdItem 8 8" xfId="3699"/>
    <cellStyle name="SAPBEXstdItem 8 9" xfId="3700"/>
    <cellStyle name="SAPBEXstdItem 9" xfId="3701"/>
    <cellStyle name="SAPBEXstdItem 9 10" xfId="3702"/>
    <cellStyle name="SAPBEXstdItem 9 11" xfId="3703"/>
    <cellStyle name="SAPBEXstdItem 9 12" xfId="3704"/>
    <cellStyle name="SAPBEXstdItem 9 13" xfId="3705"/>
    <cellStyle name="SAPBEXstdItem 9 14" xfId="3706"/>
    <cellStyle name="SAPBEXstdItem 9 15" xfId="3707"/>
    <cellStyle name="SAPBEXstdItem 9 2" xfId="3708"/>
    <cellStyle name="SAPBEXstdItem 9 3" xfId="3709"/>
    <cellStyle name="SAPBEXstdItem 9 4" xfId="3710"/>
    <cellStyle name="SAPBEXstdItem 9 5" xfId="3711"/>
    <cellStyle name="SAPBEXstdItem 9 6" xfId="3712"/>
    <cellStyle name="SAPBEXstdItem 9 7" xfId="3713"/>
    <cellStyle name="SAPBEXstdItem 9 8" xfId="3714"/>
    <cellStyle name="SAPBEXstdItem 9 9" xfId="3715"/>
    <cellStyle name="SAPBEXstdItem_gxaccion, 68" xfId="3716"/>
    <cellStyle name="SAPBEXstdItemX" xfId="3717"/>
    <cellStyle name="SAPBEXstdItemX 10" xfId="3718"/>
    <cellStyle name="SAPBEXstdItemX 11" xfId="3719"/>
    <cellStyle name="SAPBEXstdItemX 2" xfId="3720"/>
    <cellStyle name="SAPBEXstdItemX 2 2" xfId="3721"/>
    <cellStyle name="SAPBEXstdItemX 2 2 2" xfId="3722"/>
    <cellStyle name="SAPBEXstdItemX 3" xfId="3723"/>
    <cellStyle name="SAPBEXstdItemX 4" xfId="3724"/>
    <cellStyle name="SAPBEXstdItemX 5" xfId="3725"/>
    <cellStyle name="SAPBEXstdItemX 6" xfId="3726"/>
    <cellStyle name="SAPBEXstdItemX 7" xfId="3727"/>
    <cellStyle name="SAPBEXstdItemX 8" xfId="3728"/>
    <cellStyle name="SAPBEXstdItemX 9" xfId="3729"/>
    <cellStyle name="SAPBEXstdItemX_valor justo.junio2010" xfId="3730"/>
    <cellStyle name="SAPBEXtitle" xfId="3731"/>
    <cellStyle name="SAPBEXtitle 10" xfId="3732"/>
    <cellStyle name="SAPBEXtitle 11" xfId="3733"/>
    <cellStyle name="SAPBEXtitle 2" xfId="3734"/>
    <cellStyle name="SAPBEXtitle 2 2" xfId="3735"/>
    <cellStyle name="SAPBEXtitle 2 2 2" xfId="3736"/>
    <cellStyle name="SAPBEXtitle 3" xfId="3737"/>
    <cellStyle name="SAPBEXtitle 4" xfId="3738"/>
    <cellStyle name="SAPBEXtitle 5" xfId="3739"/>
    <cellStyle name="SAPBEXtitle 6" xfId="3740"/>
    <cellStyle name="SAPBEXtitle 7" xfId="3741"/>
    <cellStyle name="SAPBEXtitle 8" xfId="3742"/>
    <cellStyle name="SAPBEXtitle 9" xfId="3743"/>
    <cellStyle name="SAPBEXunassignedItem" xfId="3744"/>
    <cellStyle name="SAPBEXunassignedItem 2" xfId="3745"/>
    <cellStyle name="SAPBEXunassignedItem 3" xfId="3746"/>
    <cellStyle name="SAPBEXunassignedItem 4" xfId="3747"/>
    <cellStyle name="SAPBEXunassignedItem 5" xfId="3748"/>
    <cellStyle name="SAPBEXunassignedItem 6" xfId="3749"/>
    <cellStyle name="SAPBEXunassignedItem 7" xfId="3750"/>
    <cellStyle name="SAPBEXundefined" xfId="3751"/>
    <cellStyle name="SAPBEXundefined 10" xfId="3752"/>
    <cellStyle name="SAPBEXundefined 11" xfId="3753"/>
    <cellStyle name="SAPBEXundefined 2" xfId="3754"/>
    <cellStyle name="SAPBEXundefined 2 2" xfId="3755"/>
    <cellStyle name="SAPBEXundefined 2 2 2" xfId="3756"/>
    <cellStyle name="SAPBEXundefined 3" xfId="3757"/>
    <cellStyle name="SAPBEXundefined 4" xfId="3758"/>
    <cellStyle name="SAPBEXundefined 5" xfId="3759"/>
    <cellStyle name="SAPBEXundefined 6" xfId="3760"/>
    <cellStyle name="SAPBEXundefined 7" xfId="3761"/>
    <cellStyle name="SAPBEXundefined 8" xfId="3762"/>
    <cellStyle name="SAPBEXundefined 9" xfId="3763"/>
    <cellStyle name="SAPBEXundefined_valor justo.junio2010" xfId="3764"/>
    <cellStyle name="Sheet Title" xfId="3765"/>
    <cellStyle name="Suma" xfId="3766"/>
    <cellStyle name="Tekst obja?nienia" xfId="3767"/>
    <cellStyle name="Tekst objaśnienia" xfId="3768"/>
    <cellStyle name="Tekst ostrze?enia" xfId="3769"/>
    <cellStyle name="Tekst ostrzeżenia" xfId="3770"/>
    <cellStyle name="Texto de advertencia" xfId="3771" builtinId="11" customBuiltin="1"/>
    <cellStyle name="Texto de advertencia 10 2" xfId="3772"/>
    <cellStyle name="Texto de advertencia 10 3" xfId="3773"/>
    <cellStyle name="Texto de advertencia 10 4" xfId="3774"/>
    <cellStyle name="Texto de advertencia 10 5" xfId="3775"/>
    <cellStyle name="Texto de advertencia 2" xfId="3776"/>
    <cellStyle name="Texto de advertencia 2 10" xfId="3777"/>
    <cellStyle name="Texto de advertencia 2 11" xfId="3778"/>
    <cellStyle name="Texto de advertencia 2 12" xfId="3779"/>
    <cellStyle name="Texto de advertencia 2 13" xfId="3780"/>
    <cellStyle name="Texto de advertencia 2 14" xfId="3781"/>
    <cellStyle name="Texto de advertencia 2 15" xfId="3782"/>
    <cellStyle name="Texto de advertencia 2 16" xfId="3783"/>
    <cellStyle name="Texto de advertencia 2 17" xfId="3784"/>
    <cellStyle name="Texto de advertencia 2 18" xfId="3785"/>
    <cellStyle name="Texto de advertencia 2 19" xfId="3786"/>
    <cellStyle name="Texto de advertencia 2 2" xfId="3787"/>
    <cellStyle name="Texto de advertencia 2 20" xfId="3788"/>
    <cellStyle name="Texto de advertencia 2 3" xfId="3789"/>
    <cellStyle name="Texto de advertencia 2 4" xfId="3790"/>
    <cellStyle name="Texto de advertencia 2 5" xfId="3791"/>
    <cellStyle name="Texto de advertencia 2 6" xfId="3792"/>
    <cellStyle name="Texto de advertencia 2 7" xfId="3793"/>
    <cellStyle name="Texto de advertencia 2 8" xfId="3794"/>
    <cellStyle name="Texto de advertencia 2 9" xfId="3795"/>
    <cellStyle name="Texto de advertencia 3" xfId="3796"/>
    <cellStyle name="Texto de advertencia 3 10" xfId="3797"/>
    <cellStyle name="Texto de advertencia 3 11" xfId="3798"/>
    <cellStyle name="Texto de advertencia 3 12" xfId="3799"/>
    <cellStyle name="Texto de advertencia 3 13" xfId="3800"/>
    <cellStyle name="Texto de advertencia 3 14" xfId="3801"/>
    <cellStyle name="Texto de advertencia 3 15" xfId="3802"/>
    <cellStyle name="Texto de advertencia 3 16" xfId="3803"/>
    <cellStyle name="Texto de advertencia 3 17" xfId="3804"/>
    <cellStyle name="Texto de advertencia 3 18" xfId="3805"/>
    <cellStyle name="Texto de advertencia 3 19" xfId="3806"/>
    <cellStyle name="Texto de advertencia 3 2" xfId="3807"/>
    <cellStyle name="Texto de advertencia 3 3" xfId="3808"/>
    <cellStyle name="Texto de advertencia 3 4" xfId="3809"/>
    <cellStyle name="Texto de advertencia 3 5" xfId="3810"/>
    <cellStyle name="Texto de advertencia 3 6" xfId="3811"/>
    <cellStyle name="Texto de advertencia 3 7" xfId="3812"/>
    <cellStyle name="Texto de advertencia 3 8" xfId="3813"/>
    <cellStyle name="Texto de advertencia 3 9" xfId="3814"/>
    <cellStyle name="Texto de advertencia 4" xfId="3815"/>
    <cellStyle name="Texto de advertencia 4 10" xfId="3816"/>
    <cellStyle name="Texto de advertencia 4 11" xfId="3817"/>
    <cellStyle name="Texto de advertencia 4 12" xfId="3818"/>
    <cellStyle name="Texto de advertencia 4 13" xfId="3819"/>
    <cellStyle name="Texto de advertencia 4 14" xfId="3820"/>
    <cellStyle name="Texto de advertencia 4 15" xfId="3821"/>
    <cellStyle name="Texto de advertencia 4 16" xfId="3822"/>
    <cellStyle name="Texto de advertencia 4 17" xfId="3823"/>
    <cellStyle name="Texto de advertencia 4 18" xfId="3824"/>
    <cellStyle name="Texto de advertencia 4 19" xfId="3825"/>
    <cellStyle name="Texto de advertencia 4 2" xfId="3826"/>
    <cellStyle name="Texto de advertencia 4 3" xfId="3827"/>
    <cellStyle name="Texto de advertencia 4 4" xfId="3828"/>
    <cellStyle name="Texto de advertencia 4 5" xfId="3829"/>
    <cellStyle name="Texto de advertencia 4 6" xfId="3830"/>
    <cellStyle name="Texto de advertencia 4 7" xfId="3831"/>
    <cellStyle name="Texto de advertencia 4 8" xfId="3832"/>
    <cellStyle name="Texto de advertencia 4 9" xfId="3833"/>
    <cellStyle name="Texto de advertencia 5" xfId="3834"/>
    <cellStyle name="Texto de advertencia 5 10" xfId="3835"/>
    <cellStyle name="Texto de advertencia 5 11" xfId="3836"/>
    <cellStyle name="Texto de advertencia 5 12" xfId="3837"/>
    <cellStyle name="Texto de advertencia 5 13" xfId="3838"/>
    <cellStyle name="Texto de advertencia 5 14" xfId="3839"/>
    <cellStyle name="Texto de advertencia 5 15" xfId="3840"/>
    <cellStyle name="Texto de advertencia 5 16" xfId="3841"/>
    <cellStyle name="Texto de advertencia 5 17" xfId="3842"/>
    <cellStyle name="Texto de advertencia 5 18" xfId="3843"/>
    <cellStyle name="Texto de advertencia 5 19" xfId="3844"/>
    <cellStyle name="Texto de advertencia 5 2" xfId="3845"/>
    <cellStyle name="Texto de advertencia 5 3" xfId="3846"/>
    <cellStyle name="Texto de advertencia 5 4" xfId="3847"/>
    <cellStyle name="Texto de advertencia 5 5" xfId="3848"/>
    <cellStyle name="Texto de advertencia 5 6" xfId="3849"/>
    <cellStyle name="Texto de advertencia 5 7" xfId="3850"/>
    <cellStyle name="Texto de advertencia 5 8" xfId="3851"/>
    <cellStyle name="Texto de advertencia 5 9" xfId="3852"/>
    <cellStyle name="Texto de advertencia 6" xfId="3853"/>
    <cellStyle name="Texto de advertencia 6 2" xfId="3854"/>
    <cellStyle name="Texto de advertencia 6 3" xfId="3855"/>
    <cellStyle name="Texto de advertencia 6 4" xfId="3856"/>
    <cellStyle name="Texto de advertencia 6 5" xfId="3857"/>
    <cellStyle name="Texto de advertencia 7" xfId="3858"/>
    <cellStyle name="Texto de advertencia 7 2" xfId="3859"/>
    <cellStyle name="Texto de advertencia 7 3" xfId="3860"/>
    <cellStyle name="Texto de advertencia 7 4" xfId="3861"/>
    <cellStyle name="Texto de advertencia 7 5" xfId="3862"/>
    <cellStyle name="Texto de advertencia 8" xfId="3863"/>
    <cellStyle name="Texto de advertencia 8 2" xfId="3864"/>
    <cellStyle name="Texto de advertencia 8 3" xfId="3865"/>
    <cellStyle name="Texto de advertencia 8 4" xfId="3866"/>
    <cellStyle name="Texto de advertencia 8 5" xfId="3867"/>
    <cellStyle name="Texto de advertencia 9" xfId="3868"/>
    <cellStyle name="Texto de advertencia 9 2" xfId="3869"/>
    <cellStyle name="Texto de advertencia 9 3" xfId="3870"/>
    <cellStyle name="Texto de advertencia 9 4" xfId="3871"/>
    <cellStyle name="Texto de advertencia 9 5" xfId="3872"/>
    <cellStyle name="Texto explicativo" xfId="3873" builtinId="53" customBuiltin="1"/>
    <cellStyle name="Texto explicativo 2" xfId="3874"/>
    <cellStyle name="Texto explicativo 2 2" xfId="3875"/>
    <cellStyle name="Texto explicativo 3" xfId="3876"/>
    <cellStyle name="Texto explicativo 4" xfId="3877"/>
    <cellStyle name="Texto explicativo 5" xfId="3878"/>
    <cellStyle name="Title" xfId="3879"/>
    <cellStyle name="Título" xfId="3880" builtinId="15" customBuiltin="1"/>
    <cellStyle name="Título 1 10 2" xfId="3881"/>
    <cellStyle name="Título 1 10 3" xfId="3882"/>
    <cellStyle name="Título 1 10 4" xfId="3883"/>
    <cellStyle name="Título 1 10 5" xfId="3884"/>
    <cellStyle name="Título 1 2" xfId="3885"/>
    <cellStyle name="Título 1 2 2" xfId="3886"/>
    <cellStyle name="Título 1 2 3" xfId="3887"/>
    <cellStyle name="Título 1 2 4" xfId="3888"/>
    <cellStyle name="Título 1 2 5" xfId="3889"/>
    <cellStyle name="Título 1 2 6" xfId="3890"/>
    <cellStyle name="Título 1 3" xfId="3891"/>
    <cellStyle name="Título 1 3 2" xfId="3892"/>
    <cellStyle name="Título 1 3 3" xfId="3893"/>
    <cellStyle name="Título 1 3 4" xfId="3894"/>
    <cellStyle name="Título 1 3 5" xfId="3895"/>
    <cellStyle name="Título 1 4" xfId="3896"/>
    <cellStyle name="Título 1 4 2" xfId="3897"/>
    <cellStyle name="Título 1 4 3" xfId="3898"/>
    <cellStyle name="Título 1 4 4" xfId="3899"/>
    <cellStyle name="Título 1 4 5" xfId="3900"/>
    <cellStyle name="Título 1 5" xfId="3901"/>
    <cellStyle name="Título 1 5 2" xfId="3902"/>
    <cellStyle name="Título 1 5 3" xfId="3903"/>
    <cellStyle name="Título 1 5 4" xfId="3904"/>
    <cellStyle name="Título 1 5 5" xfId="3905"/>
    <cellStyle name="Título 1 6" xfId="3906"/>
    <cellStyle name="Título 1 6 2" xfId="3907"/>
    <cellStyle name="Título 1 6 3" xfId="3908"/>
    <cellStyle name="Título 1 6 4" xfId="3909"/>
    <cellStyle name="Título 1 6 5" xfId="3910"/>
    <cellStyle name="Título 1 7" xfId="3911"/>
    <cellStyle name="Título 1 7 2" xfId="3912"/>
    <cellStyle name="Título 1 7 3" xfId="3913"/>
    <cellStyle name="Título 1 7 4" xfId="3914"/>
    <cellStyle name="Título 1 7 5" xfId="3915"/>
    <cellStyle name="Título 1 8" xfId="3916"/>
    <cellStyle name="Título 1 8 2" xfId="3917"/>
    <cellStyle name="Título 1 8 3" xfId="3918"/>
    <cellStyle name="Título 1 8 4" xfId="3919"/>
    <cellStyle name="Título 1 8 5" xfId="3920"/>
    <cellStyle name="Título 1 9" xfId="3921"/>
    <cellStyle name="Título 1 9 2" xfId="3922"/>
    <cellStyle name="Título 1 9 3" xfId="3923"/>
    <cellStyle name="Título 1 9 4" xfId="3924"/>
    <cellStyle name="Título 1 9 5" xfId="3925"/>
    <cellStyle name="Título 10" xfId="3926"/>
    <cellStyle name="Título 11" xfId="3927"/>
    <cellStyle name="Título 12" xfId="3928"/>
    <cellStyle name="Título 13" xfId="3929"/>
    <cellStyle name="Título 14" xfId="3930"/>
    <cellStyle name="Título 15" xfId="3931"/>
    <cellStyle name="Título 16" xfId="3932"/>
    <cellStyle name="Título 17" xfId="3933"/>
    <cellStyle name="Título 2" xfId="3934" builtinId="17" customBuiltin="1"/>
    <cellStyle name="Título 2 10 2" xfId="3935"/>
    <cellStyle name="Título 2 10 3" xfId="3936"/>
    <cellStyle name="Título 2 10 4" xfId="3937"/>
    <cellStyle name="Título 2 10 5" xfId="3938"/>
    <cellStyle name="Título 2 2" xfId="3939"/>
    <cellStyle name="Título 2 2 10" xfId="3940"/>
    <cellStyle name="Título 2 2 11" xfId="3941"/>
    <cellStyle name="Título 2 2 12" xfId="3942"/>
    <cellStyle name="Título 2 2 13" xfId="3943"/>
    <cellStyle name="Título 2 2 14" xfId="3944"/>
    <cellStyle name="Título 2 2 15" xfId="3945"/>
    <cellStyle name="Título 2 2 16" xfId="3946"/>
    <cellStyle name="Título 2 2 17" xfId="3947"/>
    <cellStyle name="Título 2 2 18" xfId="3948"/>
    <cellStyle name="Título 2 2 19" xfId="3949"/>
    <cellStyle name="Título 2 2 2" xfId="3950"/>
    <cellStyle name="Título 2 2 20" xfId="3951"/>
    <cellStyle name="Título 2 2 3" xfId="3952"/>
    <cellStyle name="Título 2 2 4" xfId="3953"/>
    <cellStyle name="Título 2 2 5" xfId="3954"/>
    <cellStyle name="Título 2 2 6" xfId="3955"/>
    <cellStyle name="Título 2 2 7" xfId="3956"/>
    <cellStyle name="Título 2 2 8" xfId="3957"/>
    <cellStyle name="Título 2 2 9" xfId="3958"/>
    <cellStyle name="Título 2 3" xfId="3959"/>
    <cellStyle name="Título 2 3 10" xfId="3960"/>
    <cellStyle name="Título 2 3 11" xfId="3961"/>
    <cellStyle name="Título 2 3 12" xfId="3962"/>
    <cellStyle name="Título 2 3 13" xfId="3963"/>
    <cellStyle name="Título 2 3 14" xfId="3964"/>
    <cellStyle name="Título 2 3 15" xfId="3965"/>
    <cellStyle name="Título 2 3 16" xfId="3966"/>
    <cellStyle name="Título 2 3 17" xfId="3967"/>
    <cellStyle name="Título 2 3 18" xfId="3968"/>
    <cellStyle name="Título 2 3 19" xfId="3969"/>
    <cellStyle name="Título 2 3 2" xfId="3970"/>
    <cellStyle name="Título 2 3 3" xfId="3971"/>
    <cellStyle name="Título 2 3 4" xfId="3972"/>
    <cellStyle name="Título 2 3 5" xfId="3973"/>
    <cellStyle name="Título 2 3 6" xfId="3974"/>
    <cellStyle name="Título 2 3 7" xfId="3975"/>
    <cellStyle name="Título 2 3 8" xfId="3976"/>
    <cellStyle name="Título 2 3 9" xfId="3977"/>
    <cellStyle name="Título 2 4" xfId="3978"/>
    <cellStyle name="Título 2 4 10" xfId="3979"/>
    <cellStyle name="Título 2 4 11" xfId="3980"/>
    <cellStyle name="Título 2 4 12" xfId="3981"/>
    <cellStyle name="Título 2 4 13" xfId="3982"/>
    <cellStyle name="Título 2 4 14" xfId="3983"/>
    <cellStyle name="Título 2 4 15" xfId="3984"/>
    <cellStyle name="Título 2 4 16" xfId="3985"/>
    <cellStyle name="Título 2 4 17" xfId="3986"/>
    <cellStyle name="Título 2 4 18" xfId="3987"/>
    <cellStyle name="Título 2 4 19" xfId="3988"/>
    <cellStyle name="Título 2 4 2" xfId="3989"/>
    <cellStyle name="Título 2 4 3" xfId="3990"/>
    <cellStyle name="Título 2 4 4" xfId="3991"/>
    <cellStyle name="Título 2 4 5" xfId="3992"/>
    <cellStyle name="Título 2 4 6" xfId="3993"/>
    <cellStyle name="Título 2 4 7" xfId="3994"/>
    <cellStyle name="Título 2 4 8" xfId="3995"/>
    <cellStyle name="Título 2 4 9" xfId="3996"/>
    <cellStyle name="Título 2 5" xfId="3997"/>
    <cellStyle name="Título 2 5 10" xfId="3998"/>
    <cellStyle name="Título 2 5 11" xfId="3999"/>
    <cellStyle name="Título 2 5 12" xfId="4000"/>
    <cellStyle name="Título 2 5 13" xfId="4001"/>
    <cellStyle name="Título 2 5 14" xfId="4002"/>
    <cellStyle name="Título 2 5 15" xfId="4003"/>
    <cellStyle name="Título 2 5 16" xfId="4004"/>
    <cellStyle name="Título 2 5 17" xfId="4005"/>
    <cellStyle name="Título 2 5 18" xfId="4006"/>
    <cellStyle name="Título 2 5 19" xfId="4007"/>
    <cellStyle name="Título 2 5 2" xfId="4008"/>
    <cellStyle name="Título 2 5 3" xfId="4009"/>
    <cellStyle name="Título 2 5 4" xfId="4010"/>
    <cellStyle name="Título 2 5 5" xfId="4011"/>
    <cellStyle name="Título 2 5 6" xfId="4012"/>
    <cellStyle name="Título 2 5 7" xfId="4013"/>
    <cellStyle name="Título 2 5 8" xfId="4014"/>
    <cellStyle name="Título 2 5 9" xfId="4015"/>
    <cellStyle name="Título 2 6" xfId="4016"/>
    <cellStyle name="Título 2 6 2" xfId="4017"/>
    <cellStyle name="Título 2 6 3" xfId="4018"/>
    <cellStyle name="Título 2 6 4" xfId="4019"/>
    <cellStyle name="Título 2 6 5" xfId="4020"/>
    <cellStyle name="Título 2 7" xfId="4021"/>
    <cellStyle name="Título 2 7 2" xfId="4022"/>
    <cellStyle name="Título 2 7 3" xfId="4023"/>
    <cellStyle name="Título 2 7 4" xfId="4024"/>
    <cellStyle name="Título 2 7 5" xfId="4025"/>
    <cellStyle name="Título 2 8" xfId="4026"/>
    <cellStyle name="Título 2 8 2" xfId="4027"/>
    <cellStyle name="Título 2 8 3" xfId="4028"/>
    <cellStyle name="Título 2 8 4" xfId="4029"/>
    <cellStyle name="Título 2 8 5" xfId="4030"/>
    <cellStyle name="Título 2 9" xfId="4031"/>
    <cellStyle name="Título 2 9 2" xfId="4032"/>
    <cellStyle name="Título 2 9 3" xfId="4033"/>
    <cellStyle name="Título 2 9 4" xfId="4034"/>
    <cellStyle name="Título 2 9 5" xfId="4035"/>
    <cellStyle name="Título 3" xfId="4036" builtinId="18" customBuiltin="1"/>
    <cellStyle name="Título 3 10 2" xfId="4037"/>
    <cellStyle name="Título 3 10 3" xfId="4038"/>
    <cellStyle name="Título 3 10 4" xfId="4039"/>
    <cellStyle name="Título 3 10 5" xfId="4040"/>
    <cellStyle name="Título 3 2" xfId="4041"/>
    <cellStyle name="Título 3 2 10" xfId="4042"/>
    <cellStyle name="Título 3 2 11" xfId="4043"/>
    <cellStyle name="Título 3 2 12" xfId="4044"/>
    <cellStyle name="Título 3 2 13" xfId="4045"/>
    <cellStyle name="Título 3 2 14" xfId="4046"/>
    <cellStyle name="Título 3 2 15" xfId="4047"/>
    <cellStyle name="Título 3 2 16" xfId="4048"/>
    <cellStyle name="Título 3 2 17" xfId="4049"/>
    <cellStyle name="Título 3 2 18" xfId="4050"/>
    <cellStyle name="Título 3 2 19" xfId="4051"/>
    <cellStyle name="Título 3 2 2" xfId="4052"/>
    <cellStyle name="Título 3 2 20" xfId="4053"/>
    <cellStyle name="Título 3 2 3" xfId="4054"/>
    <cellStyle name="Título 3 2 4" xfId="4055"/>
    <cellStyle name="Título 3 2 5" xfId="4056"/>
    <cellStyle name="Título 3 2 6" xfId="4057"/>
    <cellStyle name="Título 3 2 7" xfId="4058"/>
    <cellStyle name="Título 3 2 8" xfId="4059"/>
    <cellStyle name="Título 3 2 9" xfId="4060"/>
    <cellStyle name="Título 3 3" xfId="4061"/>
    <cellStyle name="Título 3 3 10" xfId="4062"/>
    <cellStyle name="Título 3 3 11" xfId="4063"/>
    <cellStyle name="Título 3 3 12" xfId="4064"/>
    <cellStyle name="Título 3 3 13" xfId="4065"/>
    <cellStyle name="Título 3 3 14" xfId="4066"/>
    <cellStyle name="Título 3 3 15" xfId="4067"/>
    <cellStyle name="Título 3 3 16" xfId="4068"/>
    <cellStyle name="Título 3 3 17" xfId="4069"/>
    <cellStyle name="Título 3 3 18" xfId="4070"/>
    <cellStyle name="Título 3 3 19" xfId="4071"/>
    <cellStyle name="Título 3 3 2" xfId="4072"/>
    <cellStyle name="Título 3 3 3" xfId="4073"/>
    <cellStyle name="Título 3 3 4" xfId="4074"/>
    <cellStyle name="Título 3 3 5" xfId="4075"/>
    <cellStyle name="Título 3 3 6" xfId="4076"/>
    <cellStyle name="Título 3 3 7" xfId="4077"/>
    <cellStyle name="Título 3 3 8" xfId="4078"/>
    <cellStyle name="Título 3 3 9" xfId="4079"/>
    <cellStyle name="Título 3 4" xfId="4080"/>
    <cellStyle name="Título 3 4 10" xfId="4081"/>
    <cellStyle name="Título 3 4 11" xfId="4082"/>
    <cellStyle name="Título 3 4 12" xfId="4083"/>
    <cellStyle name="Título 3 4 13" xfId="4084"/>
    <cellStyle name="Título 3 4 14" xfId="4085"/>
    <cellStyle name="Título 3 4 15" xfId="4086"/>
    <cellStyle name="Título 3 4 16" xfId="4087"/>
    <cellStyle name="Título 3 4 17" xfId="4088"/>
    <cellStyle name="Título 3 4 18" xfId="4089"/>
    <cellStyle name="Título 3 4 19" xfId="4090"/>
    <cellStyle name="Título 3 4 2" xfId="4091"/>
    <cellStyle name="Título 3 4 3" xfId="4092"/>
    <cellStyle name="Título 3 4 4" xfId="4093"/>
    <cellStyle name="Título 3 4 5" xfId="4094"/>
    <cellStyle name="Título 3 4 6" xfId="4095"/>
    <cellStyle name="Título 3 4 7" xfId="4096"/>
    <cellStyle name="Título 3 4 8" xfId="4097"/>
    <cellStyle name="Título 3 4 9" xfId="4098"/>
    <cellStyle name="Título 3 5" xfId="4099"/>
    <cellStyle name="Título 3 5 10" xfId="4100"/>
    <cellStyle name="Título 3 5 11" xfId="4101"/>
    <cellStyle name="Título 3 5 12" xfId="4102"/>
    <cellStyle name="Título 3 5 13" xfId="4103"/>
    <cellStyle name="Título 3 5 14" xfId="4104"/>
    <cellStyle name="Título 3 5 15" xfId="4105"/>
    <cellStyle name="Título 3 5 16" xfId="4106"/>
    <cellStyle name="Título 3 5 17" xfId="4107"/>
    <cellStyle name="Título 3 5 18" xfId="4108"/>
    <cellStyle name="Título 3 5 19" xfId="4109"/>
    <cellStyle name="Título 3 5 2" xfId="4110"/>
    <cellStyle name="Título 3 5 3" xfId="4111"/>
    <cellStyle name="Título 3 5 4" xfId="4112"/>
    <cellStyle name="Título 3 5 5" xfId="4113"/>
    <cellStyle name="Título 3 5 6" xfId="4114"/>
    <cellStyle name="Título 3 5 7" xfId="4115"/>
    <cellStyle name="Título 3 5 8" xfId="4116"/>
    <cellStyle name="Título 3 5 9" xfId="4117"/>
    <cellStyle name="Título 3 6" xfId="4118"/>
    <cellStyle name="Título 3 6 2" xfId="4119"/>
    <cellStyle name="Título 3 6 3" xfId="4120"/>
    <cellStyle name="Título 3 6 4" xfId="4121"/>
    <cellStyle name="Título 3 6 5" xfId="4122"/>
    <cellStyle name="Título 3 7" xfId="4123"/>
    <cellStyle name="Título 3 7 2" xfId="4124"/>
    <cellStyle name="Título 3 7 3" xfId="4125"/>
    <cellStyle name="Título 3 7 4" xfId="4126"/>
    <cellStyle name="Título 3 7 5" xfId="4127"/>
    <cellStyle name="Título 3 8" xfId="4128"/>
    <cellStyle name="Título 3 8 2" xfId="4129"/>
    <cellStyle name="Título 3 8 3" xfId="4130"/>
    <cellStyle name="Título 3 8 4" xfId="4131"/>
    <cellStyle name="Título 3 8 5" xfId="4132"/>
    <cellStyle name="Título 3 9" xfId="4133"/>
    <cellStyle name="Título 3 9 2" xfId="4134"/>
    <cellStyle name="Título 3 9 3" xfId="4135"/>
    <cellStyle name="Título 3 9 4" xfId="4136"/>
    <cellStyle name="Título 3 9 5" xfId="4137"/>
    <cellStyle name="Título 4" xfId="4138"/>
    <cellStyle name="Título 5" xfId="4139"/>
    <cellStyle name="Título 6" xfId="4140"/>
    <cellStyle name="Título 7" xfId="4141"/>
    <cellStyle name="Título 8" xfId="4142"/>
    <cellStyle name="Título 9" xfId="4143"/>
    <cellStyle name="Total" xfId="4144" builtinId="25" customBuiltin="1"/>
    <cellStyle name="Total 10 2" xfId="4145"/>
    <cellStyle name="Total 10 3" xfId="4146"/>
    <cellStyle name="Total 10 4" xfId="4147"/>
    <cellStyle name="Total 10 5" xfId="4148"/>
    <cellStyle name="Total 2" xfId="4149"/>
    <cellStyle name="Total 2 2" xfId="4150"/>
    <cellStyle name="Total 2 3" xfId="4151"/>
    <cellStyle name="Total 2 4" xfId="4152"/>
    <cellStyle name="Total 2 5" xfId="4153"/>
    <cellStyle name="Total 2 6" xfId="4154"/>
    <cellStyle name="Total 3" xfId="4155"/>
    <cellStyle name="Total 3 2" xfId="4156"/>
    <cellStyle name="Total 3 3" xfId="4157"/>
    <cellStyle name="Total 3 4" xfId="4158"/>
    <cellStyle name="Total 3 5" xfId="4159"/>
    <cellStyle name="Total 4" xfId="4160"/>
    <cellStyle name="Total 4 2" xfId="4161"/>
    <cellStyle name="Total 4 3" xfId="4162"/>
    <cellStyle name="Total 4 4" xfId="4163"/>
    <cellStyle name="Total 4 5" xfId="4164"/>
    <cellStyle name="Total 5" xfId="4165"/>
    <cellStyle name="Total 5 2" xfId="4166"/>
    <cellStyle name="Total 5 3" xfId="4167"/>
    <cellStyle name="Total 5 4" xfId="4168"/>
    <cellStyle name="Total 5 5" xfId="4169"/>
    <cellStyle name="Total 6" xfId="4170"/>
    <cellStyle name="Total 6 2" xfId="4171"/>
    <cellStyle name="Total 6 3" xfId="4172"/>
    <cellStyle name="Total 6 4" xfId="4173"/>
    <cellStyle name="Total 6 5" xfId="4174"/>
    <cellStyle name="Total 7" xfId="4175"/>
    <cellStyle name="Total 7 2" xfId="4176"/>
    <cellStyle name="Total 7 3" xfId="4177"/>
    <cellStyle name="Total 7 4" xfId="4178"/>
    <cellStyle name="Total 7 5" xfId="4179"/>
    <cellStyle name="Total 8" xfId="4180"/>
    <cellStyle name="Total 8 2" xfId="4181"/>
    <cellStyle name="Total 8 3" xfId="4182"/>
    <cellStyle name="Total 8 4" xfId="4183"/>
    <cellStyle name="Total 8 5" xfId="4184"/>
    <cellStyle name="Total 9" xfId="4185"/>
    <cellStyle name="Total 9 2" xfId="4186"/>
    <cellStyle name="Total 9 3" xfId="4187"/>
    <cellStyle name="Total 9 4" xfId="4188"/>
    <cellStyle name="Total 9 5" xfId="4189"/>
    <cellStyle name="Tytu?" xfId="4190"/>
    <cellStyle name="Tytuł" xfId="4191"/>
    <cellStyle name="Uwaga" xfId="4192"/>
    <cellStyle name="Warning Text" xfId="4193"/>
    <cellStyle name="Warning Text 2" xfId="4194"/>
    <cellStyle name="Warning Text 3" xfId="4195"/>
    <cellStyle name="Warning Text 4" xfId="4196"/>
    <cellStyle name="Warning Text 5" xfId="4197"/>
    <cellStyle name="Z?e" xfId="4198"/>
    <cellStyle name="Złe" xfId="419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49</xdr:row>
      <xdr:rowOff>0</xdr:rowOff>
    </xdr:from>
    <xdr:to>
      <xdr:col>9</xdr:col>
      <xdr:colOff>190500</xdr:colOff>
      <xdr:row>49</xdr:row>
      <xdr:rowOff>142875</xdr:rowOff>
    </xdr:to>
    <xdr:pic>
      <xdr:nvPicPr>
        <xdr:cNvPr id="5121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934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52</xdr:row>
      <xdr:rowOff>152400</xdr:rowOff>
    </xdr:to>
    <xdr:pic>
      <xdr:nvPicPr>
        <xdr:cNvPr id="61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0" cy="857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DICIEMBRE%202012\ANALISIS%20RAZONADO\IAM\Analisis%20razonado%20IAM%20Dic%202012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MARZO%202012\ANALSIS%20RAZONADO\IAM\Analisis%20razonado%20IAM%20MARZO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JUNIO%202012\ANALISIS%20RAZONADO\IAM\Analisis%20razonado%20IAM%20Jun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1%20MARZO%202013\Estados%20Financieros\Mar%202013\Resultado%20Fecu%20Mar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1%20MARZO%202013\Estados%20Financieros\Mar%202012\Resultado%20Fecu%20Mar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  <sheetName val="Otros Gatos por naturaleza"/>
      <sheetName val="Tasas Vari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1743023892</v>
          </cell>
        </row>
        <row r="13">
          <cell r="D13">
            <v>583787641</v>
          </cell>
          <cell r="E13">
            <v>579711900</v>
          </cell>
        </row>
        <row r="18">
          <cell r="D18">
            <v>383027125</v>
          </cell>
        </row>
        <row r="19">
          <cell r="D19">
            <v>197216461</v>
          </cell>
        </row>
        <row r="20">
          <cell r="D20">
            <v>156743915</v>
          </cell>
        </row>
        <row r="21">
          <cell r="D21">
            <v>-24172052</v>
          </cell>
        </row>
        <row r="22">
          <cell r="D22">
            <v>114150232</v>
          </cell>
        </row>
        <row r="23">
          <cell r="D23">
            <v>59979299</v>
          </cell>
        </row>
        <row r="24">
          <cell r="D24">
            <v>-35769001</v>
          </cell>
        </row>
        <row r="25">
          <cell r="D25">
            <v>-55225495</v>
          </cell>
        </row>
        <row r="28">
          <cell r="D28">
            <v>202700626</v>
          </cell>
        </row>
        <row r="29">
          <cell r="D29">
            <v>-105369199</v>
          </cell>
        </row>
        <row r="30">
          <cell r="D30">
            <v>-66677955</v>
          </cell>
        </row>
        <row r="32">
          <cell r="D32">
            <v>6553176</v>
          </cell>
        </row>
        <row r="50">
          <cell r="J50">
            <v>964.84</v>
          </cell>
        </row>
        <row r="56">
          <cell r="C56">
            <v>383027125</v>
          </cell>
        </row>
        <row r="57">
          <cell r="C57">
            <v>-29164206</v>
          </cell>
        </row>
        <row r="58">
          <cell r="C58">
            <v>-38968916</v>
          </cell>
        </row>
        <row r="59">
          <cell r="C59">
            <v>-55225495</v>
          </cell>
        </row>
        <row r="60">
          <cell r="C60">
            <v>0</v>
          </cell>
        </row>
        <row r="61">
          <cell r="C61">
            <v>-73857844</v>
          </cell>
        </row>
        <row r="63">
          <cell r="C63">
            <v>8388892</v>
          </cell>
        </row>
        <row r="64">
          <cell r="C64">
            <v>-24172052</v>
          </cell>
        </row>
        <row r="65">
          <cell r="C65">
            <v>-26734</v>
          </cell>
        </row>
        <row r="66">
          <cell r="C66">
            <v>-13885549</v>
          </cell>
        </row>
        <row r="68">
          <cell r="C68">
            <v>628694</v>
          </cell>
        </row>
        <row r="71">
          <cell r="C71">
            <v>-35769001</v>
          </cell>
        </row>
        <row r="72">
          <cell r="C72">
            <v>60995615</v>
          </cell>
        </row>
        <row r="73">
          <cell r="C73">
            <v>120974914</v>
          </cell>
        </row>
        <row r="74">
          <cell r="C74">
            <v>59979299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álculos"/>
      <sheetName val="cuadros"/>
      <sheetName val="Utilidad Anualizada"/>
      <sheetName val="Anualizacion"/>
    </sheetNames>
    <sheetDataSet>
      <sheetData sheetId="0" refreshError="1"/>
      <sheetData sheetId="1">
        <row r="8">
          <cell r="D8">
            <v>1817024151</v>
          </cell>
        </row>
        <row r="13">
          <cell r="D13">
            <v>600452938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Balance"/>
      <sheetName val="Resultado"/>
      <sheetName val="Flujo"/>
      <sheetName val="Utilidad Anualizada"/>
      <sheetName val="cálculos"/>
      <sheetName val="cuadros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1785924734</v>
          </cell>
        </row>
        <row r="42">
          <cell r="B42">
            <v>40317</v>
          </cell>
        </row>
        <row r="43">
          <cell r="B43">
            <v>40500</v>
          </cell>
        </row>
        <row r="44">
          <cell r="B44">
            <v>40681</v>
          </cell>
          <cell r="C44">
            <v>34.658000000000001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600"/>
      <sheetName val="N1000"/>
      <sheetName val="N5200"/>
    </sheetNames>
    <sheetDataSet>
      <sheetData sheetId="0" refreshError="1"/>
      <sheetData sheetId="1">
        <row r="68">
          <cell r="O68">
            <v>172193703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600"/>
      <sheetName val="N1000"/>
      <sheetName val="N5200"/>
    </sheetNames>
    <sheetDataSet>
      <sheetData sheetId="0" refreshError="1"/>
      <sheetData sheetId="1">
        <row r="67">
          <cell r="N67">
            <v>799999280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2:H77"/>
  <sheetViews>
    <sheetView showGridLines="0" topLeftCell="A14" workbookViewId="0">
      <selection activeCell="H59" sqref="H59"/>
    </sheetView>
  </sheetViews>
  <sheetFormatPr baseColWidth="10" defaultRowHeight="12.75"/>
  <cols>
    <col min="1" max="1" width="7.42578125" customWidth="1"/>
    <col min="2" max="2" width="84.5703125" customWidth="1"/>
    <col min="3" max="3" width="7.5703125" customWidth="1"/>
    <col min="4" max="4" width="16.28515625" hidden="1" customWidth="1"/>
    <col min="5" max="5" width="16.5703125" hidden="1" customWidth="1"/>
    <col min="6" max="7" width="13.7109375" bestFit="1" customWidth="1"/>
  </cols>
  <sheetData>
    <row r="2" spans="2:8" ht="22.5" customHeight="1" thickBot="1"/>
    <row r="3" spans="2:8" ht="13.5" thickBot="1">
      <c r="B3" s="10" t="s">
        <v>250</v>
      </c>
      <c r="C3" s="10" t="s">
        <v>251</v>
      </c>
      <c r="F3">
        <v>41364</v>
      </c>
      <c r="G3">
        <v>40999</v>
      </c>
    </row>
    <row r="4" spans="2:8" ht="13.5" thickBot="1">
      <c r="B4" s="10"/>
      <c r="C4" s="10"/>
      <c r="D4" t="s">
        <v>252</v>
      </c>
      <c r="E4" t="s">
        <v>252</v>
      </c>
      <c r="F4" t="s">
        <v>10</v>
      </c>
      <c r="G4" t="s">
        <v>10</v>
      </c>
      <c r="H4" t="s">
        <v>89</v>
      </c>
    </row>
    <row r="5" spans="2:8" ht="18" customHeight="1" thickBot="1">
      <c r="B5" s="10" t="s">
        <v>253</v>
      </c>
      <c r="C5" s="10"/>
      <c r="D5" s="10"/>
      <c r="E5" s="10"/>
      <c r="F5" s="10"/>
      <c r="G5" s="10"/>
    </row>
    <row r="6" spans="2:8" ht="18" customHeight="1" thickBot="1">
      <c r="B6" t="s">
        <v>254</v>
      </c>
      <c r="D6">
        <v>125394214912</v>
      </c>
      <c r="E6">
        <v>111039717620.4024</v>
      </c>
      <c r="F6">
        <v>128525773</v>
      </c>
      <c r="G6">
        <v>125393190</v>
      </c>
      <c r="H6">
        <f>+(F6-G6)/1000</f>
        <v>3132.5830000000001</v>
      </c>
    </row>
    <row r="7" spans="2:8" ht="18" customHeight="1">
      <c r="B7" t="s">
        <v>256</v>
      </c>
      <c r="D7">
        <v>29553022</v>
      </c>
      <c r="E7">
        <v>87052224</v>
      </c>
      <c r="F7">
        <v>0</v>
      </c>
      <c r="G7">
        <v>29553</v>
      </c>
      <c r="H7">
        <f t="shared" ref="H7:H69" si="0">+(F7-G7)/1000</f>
        <v>-29.553000000000001</v>
      </c>
    </row>
    <row r="8" spans="2:8" ht="18" hidden="1" customHeight="1" thickBot="1">
      <c r="B8" t="s">
        <v>255</v>
      </c>
      <c r="D8">
        <v>0</v>
      </c>
      <c r="E8">
        <v>0</v>
      </c>
      <c r="F8">
        <v>0</v>
      </c>
      <c r="G8">
        <v>0</v>
      </c>
      <c r="H8">
        <f t="shared" si="0"/>
        <v>0</v>
      </c>
    </row>
    <row r="9" spans="2:8" ht="18" customHeight="1">
      <c r="B9" t="s">
        <v>257</v>
      </c>
      <c r="D9">
        <v>46812419</v>
      </c>
      <c r="E9">
        <v>54151529</v>
      </c>
      <c r="F9">
        <v>265109</v>
      </c>
      <c r="G9">
        <v>46812</v>
      </c>
      <c r="H9">
        <f t="shared" si="0"/>
        <v>218.297</v>
      </c>
    </row>
    <row r="10" spans="2:8" ht="18" customHeight="1">
      <c r="B10" t="s">
        <v>258</v>
      </c>
      <c r="D10">
        <v>532893135</v>
      </c>
      <c r="E10">
        <v>500888416</v>
      </c>
      <c r="F10">
        <v>674263</v>
      </c>
      <c r="G10">
        <v>533801</v>
      </c>
      <c r="H10">
        <f t="shared" si="0"/>
        <v>140.46199999999999</v>
      </c>
    </row>
    <row r="11" spans="2:8" ht="18" customHeight="1" thickBot="1">
      <c r="B11" s="10" t="s">
        <v>259</v>
      </c>
      <c r="C11" s="10"/>
      <c r="D11" s="10"/>
      <c r="E11" s="10"/>
      <c r="F11" s="10"/>
      <c r="G11" s="10"/>
    </row>
    <row r="12" spans="2:8" ht="18" customHeight="1">
      <c r="B12" t="s">
        <v>260</v>
      </c>
      <c r="D12">
        <v>-29671975518</v>
      </c>
      <c r="E12">
        <v>-27829853516</v>
      </c>
      <c r="F12">
        <v>-29759148</v>
      </c>
      <c r="G12">
        <v>-29795304</v>
      </c>
      <c r="H12">
        <f t="shared" si="0"/>
        <v>36.155999999999999</v>
      </c>
    </row>
    <row r="13" spans="2:8" ht="18" hidden="1" customHeight="1" thickBot="1">
      <c r="B13" t="s">
        <v>261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2:8" ht="18" customHeight="1">
      <c r="B14" t="s">
        <v>262</v>
      </c>
      <c r="D14">
        <v>-12474545924</v>
      </c>
      <c r="E14">
        <v>-11664493353</v>
      </c>
      <c r="F14">
        <v>-12895499</v>
      </c>
      <c r="G14">
        <v>-12594963</v>
      </c>
      <c r="H14">
        <f t="shared" si="0"/>
        <v>-300.536</v>
      </c>
    </row>
    <row r="15" spans="2:8" ht="18" customHeight="1">
      <c r="B15" t="s">
        <v>263</v>
      </c>
      <c r="D15">
        <v>-40356920</v>
      </c>
      <c r="E15">
        <v>-3629207</v>
      </c>
      <c r="F15">
        <v>-1560</v>
      </c>
      <c r="G15">
        <v>-40357</v>
      </c>
      <c r="H15">
        <f t="shared" si="0"/>
        <v>38.796999999999997</v>
      </c>
    </row>
    <row r="16" spans="2:8" ht="26.25" customHeight="1">
      <c r="B16" t="s">
        <v>264</v>
      </c>
      <c r="D16">
        <v>-11838137096</v>
      </c>
      <c r="E16">
        <v>-11328302524</v>
      </c>
      <c r="F16">
        <v>-9163858</v>
      </c>
      <c r="G16">
        <v>-11838197</v>
      </c>
      <c r="H16">
        <f t="shared" si="0"/>
        <v>2674.3389999999999</v>
      </c>
    </row>
    <row r="17" spans="2:8" ht="18" hidden="1" customHeight="1" thickBot="1">
      <c r="B17" t="s">
        <v>265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</row>
    <row r="18" spans="2:8" ht="18" hidden="1" customHeight="1" thickBot="1">
      <c r="B18" t="s">
        <v>266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8" ht="18" customHeight="1">
      <c r="B19" t="s">
        <v>267</v>
      </c>
      <c r="D19">
        <v>-3685818487</v>
      </c>
      <c r="E19">
        <v>-5137079422</v>
      </c>
      <c r="F19">
        <v>-7438744</v>
      </c>
      <c r="G19">
        <v>-3685818</v>
      </c>
      <c r="H19">
        <f t="shared" si="0"/>
        <v>-3752.9259999999999</v>
      </c>
    </row>
    <row r="20" spans="2:8" ht="18" customHeight="1">
      <c r="B20" t="s">
        <v>268</v>
      </c>
      <c r="D20">
        <v>404703651</v>
      </c>
      <c r="E20">
        <v>57149333</v>
      </c>
      <c r="F20">
        <v>714101</v>
      </c>
      <c r="G20">
        <v>422793</v>
      </c>
      <c r="H20">
        <f t="shared" si="0"/>
        <v>291.30799999999999</v>
      </c>
    </row>
    <row r="21" spans="2:8" ht="18" customHeight="1" thickBot="1">
      <c r="B21" t="s">
        <v>269</v>
      </c>
      <c r="D21">
        <v>-8999279951</v>
      </c>
      <c r="E21">
        <v>-8936102428.0529995</v>
      </c>
      <c r="F21">
        <v>-8943149</v>
      </c>
      <c r="G21">
        <v>-8999280</v>
      </c>
      <c r="H21">
        <f t="shared" si="0"/>
        <v>56.131</v>
      </c>
    </row>
    <row r="22" spans="2:8" ht="18" customHeight="1" thickBot="1">
      <c r="B22" t="s">
        <v>270</v>
      </c>
      <c r="D22">
        <v>-226252944</v>
      </c>
      <c r="E22">
        <v>-1146628457</v>
      </c>
      <c r="F22">
        <v>-408609</v>
      </c>
      <c r="G22">
        <v>-226309</v>
      </c>
      <c r="H22">
        <f t="shared" si="0"/>
        <v>-182.3</v>
      </c>
    </row>
    <row r="23" spans="2:8" ht="18" customHeight="1" thickBot="1">
      <c r="B23" t="s">
        <v>138</v>
      </c>
      <c r="D23">
        <f>SUM(D6:D22)</f>
        <v>59471810299</v>
      </c>
      <c r="E23">
        <f>SUM(E6:E22)</f>
        <v>45692870215.349403</v>
      </c>
      <c r="F23">
        <f>SUM(F6:F22)</f>
        <v>61568679</v>
      </c>
      <c r="G23">
        <f>SUM(G6:G22)</f>
        <v>59245921</v>
      </c>
      <c r="H23">
        <f t="shared" si="0"/>
        <v>2322.7579999999998</v>
      </c>
    </row>
    <row r="24" spans="2:8" ht="18.75" customHeight="1">
      <c r="B24" s="10"/>
      <c r="C24" s="10"/>
      <c r="D24" s="10"/>
      <c r="E24" s="10"/>
      <c r="F24" s="10"/>
      <c r="G24" s="10"/>
    </row>
    <row r="25" spans="2:8" ht="18" hidden="1" customHeight="1" thickBot="1">
      <c r="B25" t="s">
        <v>271</v>
      </c>
      <c r="D25">
        <v>0</v>
      </c>
      <c r="E25">
        <v>0</v>
      </c>
      <c r="F25">
        <f t="shared" ref="F25:G32" si="1">+D25/1000</f>
        <v>0</v>
      </c>
      <c r="G25">
        <f t="shared" si="1"/>
        <v>0</v>
      </c>
      <c r="H25">
        <f t="shared" si="0"/>
        <v>0</v>
      </c>
    </row>
    <row r="26" spans="2:8" ht="18" hidden="1" customHeight="1" thickBot="1">
      <c r="B26" t="s">
        <v>272</v>
      </c>
      <c r="D26">
        <v>0</v>
      </c>
      <c r="E26">
        <v>0</v>
      </c>
      <c r="F26">
        <f t="shared" si="1"/>
        <v>0</v>
      </c>
      <c r="G26">
        <f t="shared" si="1"/>
        <v>0</v>
      </c>
      <c r="H26">
        <f t="shared" si="0"/>
        <v>0</v>
      </c>
    </row>
    <row r="27" spans="2:8" ht="18" hidden="1" customHeight="1" thickBot="1">
      <c r="B27" t="s">
        <v>273</v>
      </c>
      <c r="D27">
        <v>0</v>
      </c>
      <c r="E27">
        <v>0</v>
      </c>
      <c r="F27">
        <f t="shared" si="1"/>
        <v>0</v>
      </c>
      <c r="G27">
        <f t="shared" si="1"/>
        <v>0</v>
      </c>
      <c r="H27">
        <f t="shared" si="0"/>
        <v>0</v>
      </c>
    </row>
    <row r="28" spans="2:8" ht="18" hidden="1" customHeight="1" thickBot="1">
      <c r="B28" t="s">
        <v>274</v>
      </c>
      <c r="D28">
        <v>0</v>
      </c>
      <c r="E28">
        <v>0</v>
      </c>
      <c r="F28">
        <f t="shared" si="1"/>
        <v>0</v>
      </c>
      <c r="G28">
        <f t="shared" si="1"/>
        <v>0</v>
      </c>
      <c r="H28">
        <f t="shared" si="0"/>
        <v>0</v>
      </c>
    </row>
    <row r="29" spans="2:8" ht="18" hidden="1" customHeight="1" thickBot="1">
      <c r="B29" t="s">
        <v>275</v>
      </c>
      <c r="D29">
        <v>0</v>
      </c>
      <c r="E29">
        <v>0</v>
      </c>
      <c r="F29">
        <f t="shared" si="1"/>
        <v>0</v>
      </c>
      <c r="G29">
        <f t="shared" si="1"/>
        <v>0</v>
      </c>
      <c r="H29">
        <f t="shared" si="0"/>
        <v>0</v>
      </c>
    </row>
    <row r="30" spans="2:8" ht="18" hidden="1" customHeight="1" thickBot="1">
      <c r="B30" t="s">
        <v>276</v>
      </c>
      <c r="D30">
        <v>0</v>
      </c>
      <c r="E30">
        <v>0</v>
      </c>
      <c r="F30">
        <f t="shared" si="1"/>
        <v>0</v>
      </c>
      <c r="G30">
        <f t="shared" si="1"/>
        <v>0</v>
      </c>
      <c r="H30">
        <f t="shared" si="0"/>
        <v>0</v>
      </c>
    </row>
    <row r="31" spans="2:8" ht="18" hidden="1" customHeight="1" thickBot="1">
      <c r="B31" t="s">
        <v>277</v>
      </c>
      <c r="D31">
        <v>0</v>
      </c>
      <c r="E31">
        <v>0</v>
      </c>
      <c r="F31">
        <f t="shared" si="1"/>
        <v>0</v>
      </c>
      <c r="G31">
        <f t="shared" si="1"/>
        <v>0</v>
      </c>
      <c r="H31">
        <f t="shared" si="0"/>
        <v>0</v>
      </c>
    </row>
    <row r="32" spans="2:8" ht="18" hidden="1" customHeight="1" thickBot="1">
      <c r="B32" t="s">
        <v>278</v>
      </c>
      <c r="D32">
        <v>0</v>
      </c>
      <c r="E32">
        <v>0</v>
      </c>
      <c r="F32">
        <f t="shared" si="1"/>
        <v>0</v>
      </c>
      <c r="G32">
        <f t="shared" si="1"/>
        <v>0</v>
      </c>
      <c r="H32">
        <f t="shared" si="0"/>
        <v>0</v>
      </c>
    </row>
    <row r="33" spans="2:8" ht="18" customHeight="1">
      <c r="B33" t="s">
        <v>279</v>
      </c>
      <c r="D33">
        <v>195217233</v>
      </c>
      <c r="E33">
        <v>29828261</v>
      </c>
      <c r="F33">
        <v>8000</v>
      </c>
      <c r="G33">
        <v>195217</v>
      </c>
      <c r="H33">
        <f t="shared" si="0"/>
        <v>-187.21700000000001</v>
      </c>
    </row>
    <row r="34" spans="2:8" ht="18" customHeight="1">
      <c r="B34" t="s">
        <v>280</v>
      </c>
      <c r="D34">
        <v>-29446099909</v>
      </c>
      <c r="E34">
        <v>-21783530578.310001</v>
      </c>
      <c r="F34">
        <v>-32148059</v>
      </c>
      <c r="G34">
        <v>-29446100</v>
      </c>
      <c r="H34">
        <f t="shared" si="0"/>
        <v>-2701.9589999999998</v>
      </c>
    </row>
    <row r="35" spans="2:8" ht="18" hidden="1" customHeight="1" thickBot="1">
      <c r="B35" t="s">
        <v>281</v>
      </c>
      <c r="D35">
        <v>0</v>
      </c>
      <c r="E35">
        <v>0</v>
      </c>
      <c r="F35">
        <v>0</v>
      </c>
      <c r="G35">
        <v>0</v>
      </c>
      <c r="H35">
        <f t="shared" si="0"/>
        <v>0</v>
      </c>
    </row>
    <row r="36" spans="2:8" ht="18" customHeight="1">
      <c r="B36" t="s">
        <v>282</v>
      </c>
      <c r="D36">
        <v>-5000000</v>
      </c>
      <c r="E36">
        <v>-38296528</v>
      </c>
      <c r="F36">
        <v>-64569</v>
      </c>
      <c r="G36">
        <v>-5000</v>
      </c>
      <c r="H36">
        <f t="shared" si="0"/>
        <v>-59.569000000000003</v>
      </c>
    </row>
    <row r="37" spans="2:8" ht="18" hidden="1" customHeight="1" thickBot="1">
      <c r="B37" t="s">
        <v>283</v>
      </c>
      <c r="D37">
        <v>0</v>
      </c>
      <c r="E37">
        <v>0</v>
      </c>
      <c r="F37">
        <v>0</v>
      </c>
      <c r="G37">
        <v>0</v>
      </c>
      <c r="H37">
        <f t="shared" si="0"/>
        <v>0</v>
      </c>
    </row>
    <row r="38" spans="2:8" ht="18" hidden="1" customHeight="1" thickBot="1">
      <c r="B38" t="s">
        <v>284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</row>
    <row r="39" spans="2:8" ht="18" hidden="1" customHeight="1" thickBot="1">
      <c r="B39" t="s">
        <v>285</v>
      </c>
      <c r="D39">
        <v>0</v>
      </c>
      <c r="E39">
        <v>0</v>
      </c>
      <c r="F39">
        <v>0</v>
      </c>
      <c r="G39">
        <v>0</v>
      </c>
      <c r="H39">
        <f t="shared" si="0"/>
        <v>0</v>
      </c>
    </row>
    <row r="40" spans="2:8" ht="18" hidden="1" customHeight="1" thickBot="1">
      <c r="B40" t="s">
        <v>286</v>
      </c>
      <c r="D40">
        <v>0</v>
      </c>
      <c r="E40">
        <v>0</v>
      </c>
      <c r="F40">
        <v>0</v>
      </c>
      <c r="G40">
        <v>0</v>
      </c>
      <c r="H40">
        <f t="shared" si="0"/>
        <v>0</v>
      </c>
    </row>
    <row r="41" spans="2:8" ht="18" hidden="1" customHeight="1" thickBot="1">
      <c r="B41" t="s">
        <v>287</v>
      </c>
      <c r="D41">
        <v>0</v>
      </c>
      <c r="E41">
        <v>0</v>
      </c>
      <c r="F41">
        <v>0</v>
      </c>
      <c r="G41">
        <v>0</v>
      </c>
      <c r="H41">
        <f t="shared" si="0"/>
        <v>0</v>
      </c>
    </row>
    <row r="42" spans="2:8" ht="18" hidden="1" customHeight="1" thickBot="1">
      <c r="B42" t="s">
        <v>288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</row>
    <row r="43" spans="2:8" ht="18" hidden="1" customHeight="1" thickBot="1">
      <c r="B43" t="s">
        <v>289</v>
      </c>
      <c r="D43">
        <v>0</v>
      </c>
      <c r="E43">
        <v>0</v>
      </c>
      <c r="F43">
        <v>0</v>
      </c>
      <c r="G43">
        <v>0</v>
      </c>
      <c r="H43">
        <f t="shared" si="0"/>
        <v>0</v>
      </c>
    </row>
    <row r="44" spans="2:8" ht="18" hidden="1" customHeight="1" thickBot="1">
      <c r="B44" t="s">
        <v>270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</row>
    <row r="45" spans="2:8" ht="13.5" hidden="1" customHeight="1" thickBot="1">
      <c r="B45" t="s">
        <v>266</v>
      </c>
      <c r="D45">
        <v>0</v>
      </c>
      <c r="E45">
        <v>0</v>
      </c>
      <c r="F45">
        <v>0</v>
      </c>
      <c r="G45">
        <v>0</v>
      </c>
      <c r="H45">
        <f t="shared" si="0"/>
        <v>0</v>
      </c>
    </row>
    <row r="46" spans="2:8" ht="13.5" hidden="1" customHeight="1" thickBot="1">
      <c r="B46" t="s">
        <v>268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</row>
    <row r="47" spans="2:8" ht="13.5" hidden="1" customHeight="1" thickBot="1">
      <c r="B47" t="s">
        <v>290</v>
      </c>
      <c r="D47">
        <v>0</v>
      </c>
      <c r="E47">
        <v>0</v>
      </c>
      <c r="F47">
        <v>0</v>
      </c>
      <c r="G47">
        <v>0</v>
      </c>
      <c r="H47">
        <f t="shared" si="0"/>
        <v>0</v>
      </c>
    </row>
    <row r="48" spans="2:8">
      <c r="B48" t="s">
        <v>291</v>
      </c>
      <c r="D48">
        <v>-3159839220</v>
      </c>
      <c r="E48">
        <v>0</v>
      </c>
      <c r="F48">
        <v>-383158</v>
      </c>
      <c r="G48">
        <v>-3248231</v>
      </c>
      <c r="H48">
        <f t="shared" si="0"/>
        <v>2865.0729999999999</v>
      </c>
    </row>
    <row r="49" spans="2:8" ht="18" customHeight="1">
      <c r="B49" t="s">
        <v>137</v>
      </c>
      <c r="D49">
        <f>SUM(D27:D48)</f>
        <v>-32415721896</v>
      </c>
      <c r="E49">
        <f>SUM(E27:E48)</f>
        <v>-21791998845.310001</v>
      </c>
      <c r="F49">
        <f>SUM(F27:F48)</f>
        <v>-32587786</v>
      </c>
      <c r="G49">
        <f>SUM(G25:G48)</f>
        <v>-32504114</v>
      </c>
      <c r="H49">
        <f t="shared" si="0"/>
        <v>-83.671999999999997</v>
      </c>
    </row>
    <row r="50" spans="2:8" ht="6.75" customHeight="1">
      <c r="B50" s="10"/>
      <c r="C50" s="10"/>
      <c r="D50" s="10"/>
      <c r="E50" s="10"/>
      <c r="F50" s="10"/>
      <c r="G50" s="10"/>
    </row>
    <row r="51" spans="2:8" ht="18" hidden="1" customHeight="1" thickBot="1">
      <c r="B51" t="s">
        <v>292</v>
      </c>
      <c r="D51">
        <v>0</v>
      </c>
      <c r="E51">
        <v>0</v>
      </c>
      <c r="F51">
        <f t="shared" ref="F51:G54" si="2">+D51/1000</f>
        <v>0</v>
      </c>
      <c r="G51">
        <f t="shared" si="2"/>
        <v>0</v>
      </c>
      <c r="H51">
        <f t="shared" si="0"/>
        <v>0</v>
      </c>
    </row>
    <row r="52" spans="2:8" ht="18" hidden="1" customHeight="1" thickBot="1">
      <c r="B52" t="s">
        <v>293</v>
      </c>
      <c r="D52">
        <v>0</v>
      </c>
      <c r="E52">
        <v>0</v>
      </c>
      <c r="F52">
        <f t="shared" si="2"/>
        <v>0</v>
      </c>
      <c r="G52">
        <f t="shared" si="2"/>
        <v>0</v>
      </c>
      <c r="H52">
        <f t="shared" si="0"/>
        <v>0</v>
      </c>
    </row>
    <row r="53" spans="2:8" ht="18" hidden="1" customHeight="1" thickBot="1">
      <c r="B53" t="s">
        <v>294</v>
      </c>
      <c r="D53">
        <v>0</v>
      </c>
      <c r="E53">
        <v>0</v>
      </c>
      <c r="F53">
        <f t="shared" si="2"/>
        <v>0</v>
      </c>
      <c r="G53">
        <f t="shared" si="2"/>
        <v>0</v>
      </c>
      <c r="H53">
        <f t="shared" si="0"/>
        <v>0</v>
      </c>
    </row>
    <row r="54" spans="2:8" ht="18" hidden="1" customHeight="1" thickBot="1">
      <c r="B54" t="s">
        <v>295</v>
      </c>
      <c r="D54">
        <v>0</v>
      </c>
      <c r="E54">
        <v>0</v>
      </c>
      <c r="F54">
        <f t="shared" si="2"/>
        <v>0</v>
      </c>
      <c r="G54">
        <f t="shared" si="2"/>
        <v>0</v>
      </c>
      <c r="H54">
        <f t="shared" si="0"/>
        <v>0</v>
      </c>
    </row>
    <row r="55" spans="2:8" ht="18" customHeight="1">
      <c r="B55" t="s">
        <v>296</v>
      </c>
      <c r="D55">
        <v>39938921804</v>
      </c>
      <c r="E55">
        <v>1281630268</v>
      </c>
      <c r="F55">
        <v>76490</v>
      </c>
      <c r="G55">
        <v>39938922</v>
      </c>
      <c r="H55">
        <f t="shared" si="0"/>
        <v>-39862.432000000001</v>
      </c>
    </row>
    <row r="56" spans="2:8" ht="18" customHeight="1">
      <c r="B56" t="s">
        <v>297</v>
      </c>
      <c r="D56">
        <v>2814985114</v>
      </c>
      <c r="E56">
        <v>3952182137</v>
      </c>
      <c r="F56">
        <v>0</v>
      </c>
      <c r="G56">
        <v>2814985</v>
      </c>
      <c r="H56">
        <f t="shared" si="0"/>
        <v>-2814.9850000000001</v>
      </c>
    </row>
    <row r="57" spans="2:8" ht="18" customHeight="1">
      <c r="B57" t="s">
        <v>298</v>
      </c>
      <c r="D57">
        <f>SUM(D51:D56)</f>
        <v>42753906918</v>
      </c>
      <c r="E57">
        <f>SUM(E51:E56)</f>
        <v>5233812405</v>
      </c>
      <c r="F57">
        <f>SUM(F51:F56)</f>
        <v>76490</v>
      </c>
      <c r="G57">
        <f>SUM(G51:G56)</f>
        <v>42753907</v>
      </c>
      <c r="H57">
        <f t="shared" si="0"/>
        <v>-42677.417000000001</v>
      </c>
    </row>
    <row r="58" spans="2:8" ht="18" hidden="1" customHeight="1" thickBot="1">
      <c r="B58" t="s">
        <v>299</v>
      </c>
      <c r="D58">
        <v>0</v>
      </c>
      <c r="E58">
        <v>0</v>
      </c>
      <c r="H58">
        <f t="shared" si="0"/>
        <v>0</v>
      </c>
    </row>
    <row r="59" spans="2:8" ht="18" customHeight="1">
      <c r="B59" t="s">
        <v>300</v>
      </c>
      <c r="D59">
        <v>-17891680809</v>
      </c>
      <c r="E59">
        <v>-6369263601</v>
      </c>
      <c r="F59">
        <v>-4498738</v>
      </c>
      <c r="G59">
        <v>-17891679</v>
      </c>
      <c r="H59">
        <f t="shared" si="0"/>
        <v>13392.941000000001</v>
      </c>
    </row>
    <row r="60" spans="2:8" ht="18" hidden="1" customHeight="1" thickBot="1">
      <c r="B60" t="s">
        <v>301</v>
      </c>
      <c r="D60">
        <v>0</v>
      </c>
      <c r="E60">
        <v>0</v>
      </c>
      <c r="F60">
        <v>0</v>
      </c>
      <c r="G60">
        <v>0</v>
      </c>
      <c r="H60">
        <f t="shared" si="0"/>
        <v>0</v>
      </c>
    </row>
    <row r="61" spans="2:8" ht="18" hidden="1" customHeight="1" thickBot="1">
      <c r="B61" t="s">
        <v>302</v>
      </c>
      <c r="D61">
        <v>0</v>
      </c>
      <c r="E61">
        <v>0</v>
      </c>
      <c r="F61">
        <v>0</v>
      </c>
      <c r="G61">
        <v>0</v>
      </c>
      <c r="H61">
        <f t="shared" si="0"/>
        <v>0</v>
      </c>
    </row>
    <row r="62" spans="2:8" ht="18" hidden="1" customHeight="1" thickBot="1">
      <c r="B62" t="s">
        <v>285</v>
      </c>
      <c r="D62">
        <v>0</v>
      </c>
      <c r="E62">
        <v>0</v>
      </c>
      <c r="F62">
        <v>0</v>
      </c>
      <c r="G62">
        <v>0</v>
      </c>
      <c r="H62">
        <f t="shared" si="0"/>
        <v>0</v>
      </c>
    </row>
    <row r="63" spans="2:8" ht="18" hidden="1" customHeight="1" thickBot="1">
      <c r="B63" t="s">
        <v>265</v>
      </c>
      <c r="D63">
        <v>0</v>
      </c>
      <c r="E63">
        <v>0</v>
      </c>
      <c r="F63">
        <v>0</v>
      </c>
      <c r="G63">
        <v>0</v>
      </c>
      <c r="H63">
        <f t="shared" si="0"/>
        <v>0</v>
      </c>
    </row>
    <row r="64" spans="2:8" ht="18" hidden="1" customHeight="1" thickBot="1">
      <c r="B64" t="s">
        <v>267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</row>
    <row r="65" spans="2:8" ht="18" hidden="1" customHeight="1" thickBot="1">
      <c r="B65" t="s">
        <v>290</v>
      </c>
      <c r="D65">
        <v>0</v>
      </c>
      <c r="E65">
        <v>0</v>
      </c>
      <c r="F65">
        <v>0</v>
      </c>
      <c r="G65">
        <v>0</v>
      </c>
      <c r="H65">
        <f t="shared" si="0"/>
        <v>0</v>
      </c>
    </row>
    <row r="66" spans="2:8" ht="18" customHeight="1">
      <c r="B66" t="s">
        <v>291</v>
      </c>
      <c r="D66">
        <v>-249988835</v>
      </c>
      <c r="E66">
        <v>0</v>
      </c>
      <c r="F66">
        <v>0</v>
      </c>
      <c r="G66">
        <v>-249989</v>
      </c>
      <c r="H66">
        <f t="shared" si="0"/>
        <v>249.989</v>
      </c>
    </row>
    <row r="67" spans="2:8" ht="18" customHeight="1">
      <c r="B67" t="s">
        <v>136</v>
      </c>
      <c r="D67">
        <f>SUM(D57:D66)</f>
        <v>24612237274</v>
      </c>
      <c r="E67">
        <f>SUM(E57:E66)</f>
        <v>-1135451196</v>
      </c>
      <c r="F67">
        <f>SUM(F57:F66)</f>
        <v>-4422248</v>
      </c>
      <c r="G67">
        <f>SUM(G57:G66)</f>
        <v>24612239</v>
      </c>
      <c r="H67">
        <f t="shared" si="0"/>
        <v>-29034.487000000001</v>
      </c>
    </row>
    <row r="68" spans="2:8" ht="6.75" customHeight="1" thickBot="1">
      <c r="B68" s="10"/>
      <c r="C68" s="10"/>
      <c r="D68" s="10"/>
      <c r="E68" s="10"/>
      <c r="F68" s="10"/>
      <c r="G68" s="10"/>
    </row>
    <row r="69" spans="2:8" ht="25.5" customHeight="1" thickBot="1">
      <c r="B69" t="s">
        <v>303</v>
      </c>
      <c r="D69">
        <f>+D23+D49+D67</f>
        <v>51668325677</v>
      </c>
      <c r="E69">
        <f>+E23+E49+E67</f>
        <v>22765420174.039402</v>
      </c>
      <c r="F69">
        <f>+F23+F49+F67</f>
        <v>24558645</v>
      </c>
      <c r="G69">
        <f>+G23+G49+G67</f>
        <v>51354046</v>
      </c>
      <c r="H69">
        <f t="shared" si="0"/>
        <v>-26795.401000000002</v>
      </c>
    </row>
    <row r="70" spans="2:8" ht="6.75" customHeight="1">
      <c r="B70" s="10"/>
      <c r="C70" s="10"/>
      <c r="D70" s="10"/>
      <c r="E70" s="10"/>
      <c r="F70" s="10"/>
      <c r="G70" s="10"/>
    </row>
    <row r="71" spans="2:8" ht="24" hidden="1" customHeight="1" thickBot="1">
      <c r="B71" t="s">
        <v>304</v>
      </c>
      <c r="D71">
        <f>[4]Resumen!$Z$67</f>
        <v>0</v>
      </c>
      <c r="E71">
        <f>+[5]Resumen!$Z$67</f>
        <v>0</v>
      </c>
      <c r="F71">
        <f>ROUND(D71/1000,0)</f>
        <v>0</v>
      </c>
      <c r="G71">
        <f>ROUND(E71/1000,0)</f>
        <v>0</v>
      </c>
      <c r="H71">
        <f t="shared" ref="H71:H77" si="3">+(F71-G71)/1000</f>
        <v>0</v>
      </c>
    </row>
    <row r="72" spans="2:8" ht="6.75" hidden="1" customHeight="1" thickBot="1">
      <c r="B72" s="10"/>
      <c r="C72" s="10"/>
      <c r="D72" s="10"/>
      <c r="E72" s="10"/>
      <c r="F72" s="10"/>
      <c r="G72" s="10"/>
      <c r="H72">
        <f t="shared" si="3"/>
        <v>0</v>
      </c>
    </row>
    <row r="73" spans="2:8" ht="18" customHeight="1">
      <c r="B73" t="s">
        <v>305</v>
      </c>
      <c r="D73">
        <f>+D23+D49+D67</f>
        <v>51668325677</v>
      </c>
      <c r="E73">
        <f>+E23+E49+E67</f>
        <v>22765420174.039402</v>
      </c>
      <c r="F73">
        <f>+F69+F71</f>
        <v>24558645</v>
      </c>
      <c r="G73">
        <f>+G69+G71</f>
        <v>51354046</v>
      </c>
      <c r="H73">
        <f t="shared" si="3"/>
        <v>-26795.401000000002</v>
      </c>
    </row>
    <row r="74" spans="2:8" ht="6.75" customHeight="1">
      <c r="B74" s="10"/>
      <c r="C74" s="10"/>
      <c r="D74" s="10"/>
      <c r="E74" s="10"/>
      <c r="F74" s="10"/>
      <c r="G74" s="10"/>
    </row>
    <row r="75" spans="2:8" ht="18" customHeight="1" thickBot="1">
      <c r="B75" t="s">
        <v>135</v>
      </c>
      <c r="D75">
        <v>5051498769.1188555</v>
      </c>
      <c r="E75">
        <v>6089961730</v>
      </c>
      <c r="F75">
        <v>37206648</v>
      </c>
      <c r="G75">
        <v>6553176</v>
      </c>
      <c r="H75">
        <f t="shared" si="3"/>
        <v>30653.472000000002</v>
      </c>
    </row>
    <row r="76" spans="2:8" ht="6.75" customHeight="1" thickBot="1">
      <c r="B76" s="10"/>
      <c r="C76" s="10"/>
      <c r="D76" s="10"/>
      <c r="E76" s="10"/>
      <c r="F76" s="10"/>
      <c r="G76" s="10"/>
    </row>
    <row r="77" spans="2:8" ht="18" customHeight="1" thickBot="1">
      <c r="B77" t="s">
        <v>134</v>
      </c>
      <c r="C77" t="s">
        <v>315</v>
      </c>
      <c r="D77">
        <f>+D73+D75</f>
        <v>56719824446.118858</v>
      </c>
      <c r="E77">
        <f>+E73+E75</f>
        <v>28855381904.039402</v>
      </c>
      <c r="F77">
        <f>+F73+F75</f>
        <v>61765293</v>
      </c>
      <c r="G77">
        <f>+G73+G75</f>
        <v>57907222</v>
      </c>
      <c r="H77">
        <f t="shared" si="3"/>
        <v>3858.0709999999999</v>
      </c>
    </row>
  </sheetData>
  <mergeCells count="11">
    <mergeCell ref="B74:G74"/>
    <mergeCell ref="B76:G76"/>
    <mergeCell ref="B50:G50"/>
    <mergeCell ref="B68:G68"/>
    <mergeCell ref="B70:G70"/>
    <mergeCell ref="B3:B4"/>
    <mergeCell ref="C3:C4"/>
    <mergeCell ref="B5:G5"/>
    <mergeCell ref="B11:G11"/>
    <mergeCell ref="B24:G24"/>
    <mergeCell ref="B72:G72"/>
  </mergeCells>
  <pageMargins left="0.23622047244094491" right="0.27559055118110237" top="0.98425196850393704" bottom="0.98425196850393704" header="0" footer="0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F5" sqref="F5"/>
    </sheetView>
  </sheetViews>
  <sheetFormatPr baseColWidth="10" defaultRowHeight="12.75"/>
  <cols>
    <col min="2" max="2" width="45.5703125" bestFit="1" customWidth="1"/>
    <col min="3" max="3" width="15.28515625" bestFit="1" customWidth="1"/>
    <col min="6" max="6" width="13.85546875" bestFit="1" customWidth="1"/>
  </cols>
  <sheetData>
    <row r="2" spans="2:9">
      <c r="B2" t="s">
        <v>133</v>
      </c>
      <c r="C2" t="s">
        <v>10</v>
      </c>
      <c r="F2" t="s">
        <v>320</v>
      </c>
      <c r="G2">
        <v>41334</v>
      </c>
      <c r="H2">
        <v>40969</v>
      </c>
      <c r="I2" t="s">
        <v>321</v>
      </c>
    </row>
    <row r="3" spans="2:9">
      <c r="B3" t="s">
        <v>316</v>
      </c>
      <c r="C3">
        <f>+cálculos!E74</f>
        <v>59979299</v>
      </c>
      <c r="G3" t="s">
        <v>10</v>
      </c>
      <c r="H3" t="s">
        <v>10</v>
      </c>
      <c r="I3" t="s">
        <v>10</v>
      </c>
    </row>
    <row r="4" spans="2:9">
      <c r="B4" t="s">
        <v>331</v>
      </c>
      <c r="C4">
        <f>-cálculos!D74</f>
        <v>-20741038</v>
      </c>
    </row>
    <row r="5" spans="2:9">
      <c r="B5" t="s">
        <v>332</v>
      </c>
      <c r="C5">
        <f>+cálculos!C74</f>
        <v>18957072</v>
      </c>
      <c r="F5">
        <v>5102009100</v>
      </c>
      <c r="G5">
        <f>+[6]N1000!$O$68/1000</f>
        <v>172193.70300000001</v>
      </c>
      <c r="H5">
        <f>+[7]N1000!$N$67/1000</f>
        <v>799999.28</v>
      </c>
      <c r="I5">
        <f>+G5-H5</f>
        <v>-627805.57700000005</v>
      </c>
    </row>
    <row r="6" spans="2:9">
      <c r="B6" t="s">
        <v>317</v>
      </c>
      <c r="C6">
        <f>SUM(C3:C5)</f>
        <v>58195333</v>
      </c>
    </row>
    <row r="8" spans="2:9">
      <c r="B8" t="s">
        <v>144</v>
      </c>
    </row>
    <row r="9" spans="2:9">
      <c r="B9" t="s">
        <v>24</v>
      </c>
      <c r="C9" t="s">
        <v>10</v>
      </c>
    </row>
    <row r="10" spans="2:9">
      <c r="B10" t="s">
        <v>316</v>
      </c>
      <c r="C10">
        <f>+cálculos!F20-cálculos!F21</f>
        <v>180915967</v>
      </c>
    </row>
    <row r="11" spans="2:9">
      <c r="B11" t="s">
        <v>331</v>
      </c>
      <c r="C11">
        <f>-(+cálculos!E20-cálculos!E21)</f>
        <v>-56323866</v>
      </c>
    </row>
    <row r="12" spans="2:9">
      <c r="B12" t="s">
        <v>332</v>
      </c>
      <c r="C12">
        <f>+cálculos!D20-cálculos!D21</f>
        <v>55555032</v>
      </c>
    </row>
    <row r="13" spans="2:9">
      <c r="B13" t="s">
        <v>317</v>
      </c>
      <c r="C13">
        <f>SUM(C10:C12)</f>
        <v>180147133</v>
      </c>
    </row>
    <row r="16" spans="2:9">
      <c r="B16" t="s">
        <v>26</v>
      </c>
      <c r="C16" t="s">
        <v>10</v>
      </c>
    </row>
    <row r="17" spans="2:3">
      <c r="B17" t="s">
        <v>316</v>
      </c>
      <c r="C17">
        <f>-cálculos!F21</f>
        <v>24172052</v>
      </c>
    </row>
    <row r="18" spans="2:3">
      <c r="B18" t="s">
        <v>331</v>
      </c>
      <c r="C18">
        <f>+cálculos!E21</f>
        <v>-5539379</v>
      </c>
    </row>
    <row r="19" spans="2:3">
      <c r="B19" t="s">
        <v>332</v>
      </c>
      <c r="C19">
        <f>-cálculos!D21</f>
        <v>7246018</v>
      </c>
    </row>
    <row r="20" spans="2:3">
      <c r="B20" t="s">
        <v>317</v>
      </c>
      <c r="C20">
        <f>SUM(C17:C19)</f>
        <v>25878691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13"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6"/>
    </sheetView>
  </sheetViews>
  <sheetFormatPr baseColWidth="10" defaultRowHeight="12.75"/>
  <cols>
    <col min="1" max="1" width="3.85546875" customWidth="1"/>
    <col min="2" max="2" width="49" bestFit="1" customWidth="1"/>
    <col min="3" max="6" width="12.7109375" customWidth="1"/>
    <col min="7" max="7" width="8" bestFit="1" customWidth="1"/>
    <col min="10" max="10" width="17.85546875" bestFit="1" customWidth="1"/>
  </cols>
  <sheetData>
    <row r="1" spans="2:6" ht="21" customHeight="1">
      <c r="B1" t="s">
        <v>12</v>
      </c>
    </row>
    <row r="2" spans="2:6" ht="13.5" thickBot="1"/>
    <row r="3" spans="2:6" ht="44.25" customHeight="1">
      <c r="B3" s="11" t="s">
        <v>107</v>
      </c>
      <c r="C3" s="12" t="s">
        <v>326</v>
      </c>
      <c r="D3" s="12" t="s">
        <v>319</v>
      </c>
      <c r="E3" s="13" t="s">
        <v>327</v>
      </c>
      <c r="F3" s="14"/>
    </row>
    <row r="4" spans="2:6" ht="18.75" customHeight="1">
      <c r="B4" s="15"/>
      <c r="C4" s="16" t="s">
        <v>89</v>
      </c>
      <c r="D4" s="16" t="s">
        <v>89</v>
      </c>
      <c r="E4" s="16" t="s">
        <v>89</v>
      </c>
      <c r="F4" s="17" t="s">
        <v>79</v>
      </c>
    </row>
    <row r="5" spans="2:6" ht="18.75" customHeight="1">
      <c r="B5" s="18" t="s">
        <v>2</v>
      </c>
      <c r="C5" s="5">
        <v>154927</v>
      </c>
      <c r="D5" s="5">
        <v>122937</v>
      </c>
      <c r="E5" s="6">
        <v>31990</v>
      </c>
      <c r="F5" s="2">
        <v>0.26</v>
      </c>
    </row>
    <row r="6" spans="2:6" ht="18.75" customHeight="1">
      <c r="B6" s="18" t="s">
        <v>3</v>
      </c>
      <c r="C6" s="5">
        <v>1693943</v>
      </c>
      <c r="D6" s="5">
        <v>1696351</v>
      </c>
      <c r="E6" s="6">
        <v>-2408</v>
      </c>
      <c r="F6" s="2">
        <v>1E-3</v>
      </c>
    </row>
    <row r="7" spans="2:6" ht="20.25" customHeight="1">
      <c r="B7" s="19" t="s">
        <v>81</v>
      </c>
      <c r="C7" s="20">
        <v>1848870</v>
      </c>
      <c r="D7" s="20">
        <v>1819288</v>
      </c>
      <c r="E7" s="21">
        <v>29582</v>
      </c>
      <c r="F7" s="22">
        <v>1.6E-2</v>
      </c>
    </row>
    <row r="8" spans="2:6" ht="18.75" customHeight="1">
      <c r="B8" s="18"/>
      <c r="C8" s="5"/>
      <c r="D8" s="5"/>
      <c r="E8" s="6"/>
      <c r="F8" s="3"/>
    </row>
    <row r="9" spans="2:6" ht="18.75" customHeight="1">
      <c r="B9" s="18" t="s">
        <v>0</v>
      </c>
      <c r="C9" s="5">
        <v>157794</v>
      </c>
      <c r="D9" s="5">
        <v>167343</v>
      </c>
      <c r="E9" s="6">
        <v>-9549</v>
      </c>
      <c r="F9" s="2">
        <v>5.7000000000000002E-2</v>
      </c>
    </row>
    <row r="10" spans="2:6" ht="18.75" customHeight="1">
      <c r="B10" s="18" t="s">
        <v>1</v>
      </c>
      <c r="C10" s="5">
        <v>695658</v>
      </c>
      <c r="D10" s="5">
        <v>695418</v>
      </c>
      <c r="E10" s="6">
        <v>240</v>
      </c>
      <c r="F10" s="2">
        <v>2.9999999999999997E-4</v>
      </c>
    </row>
    <row r="11" spans="2:6" ht="22.5" customHeight="1">
      <c r="B11" s="19" t="s">
        <v>82</v>
      </c>
      <c r="C11" s="20">
        <v>853452</v>
      </c>
      <c r="D11" s="20">
        <v>862761</v>
      </c>
      <c r="E11" s="21">
        <v>-9309</v>
      </c>
      <c r="F11" s="22">
        <v>1.0999999999999999E-2</v>
      </c>
    </row>
    <row r="12" spans="2:6" ht="18.75" customHeight="1">
      <c r="B12" s="18"/>
      <c r="C12" s="23"/>
      <c r="D12" s="23"/>
      <c r="E12" s="24"/>
      <c r="F12" s="2"/>
    </row>
    <row r="13" spans="2:6" ht="23.25" customHeight="1">
      <c r="B13" s="18" t="s">
        <v>115</v>
      </c>
      <c r="C13" s="5">
        <v>602745</v>
      </c>
      <c r="D13" s="5">
        <v>583788</v>
      </c>
      <c r="E13" s="6">
        <v>18957</v>
      </c>
      <c r="F13" s="2">
        <v>3.2000000000000001E-2</v>
      </c>
    </row>
    <row r="14" spans="2:6" ht="18.75" customHeight="1">
      <c r="B14" s="18" t="s">
        <v>116</v>
      </c>
      <c r="C14" s="5">
        <v>392673</v>
      </c>
      <c r="D14" s="5">
        <v>372739</v>
      </c>
      <c r="E14" s="6">
        <v>19934</v>
      </c>
      <c r="F14" s="2">
        <v>5.2999999999999999E-2</v>
      </c>
    </row>
    <row r="15" spans="2:6" ht="21" customHeight="1">
      <c r="B15" s="19" t="s">
        <v>117</v>
      </c>
      <c r="C15" s="20">
        <v>995418</v>
      </c>
      <c r="D15" s="20">
        <v>956527</v>
      </c>
      <c r="E15" s="21">
        <v>38891</v>
      </c>
      <c r="F15" s="22">
        <v>4.1000000000000002E-2</v>
      </c>
    </row>
    <row r="16" spans="2:6" ht="27" customHeight="1" thickBot="1">
      <c r="B16" s="25" t="s">
        <v>118</v>
      </c>
      <c r="C16" s="26">
        <v>1848870</v>
      </c>
      <c r="D16" s="26">
        <v>1819288</v>
      </c>
      <c r="E16" s="27">
        <v>29582</v>
      </c>
      <c r="F16" s="28">
        <v>1.6E-2</v>
      </c>
    </row>
    <row r="17" ht="18.75" customHeight="1"/>
    <row r="18" ht="18.75" customHeight="1"/>
    <row r="19" ht="18.75" customHeight="1"/>
    <row r="20" ht="24" customHeight="1"/>
    <row r="21" ht="18.75" customHeight="1"/>
    <row r="22" ht="18.75" customHeight="1"/>
  </sheetData>
  <mergeCells count="1">
    <mergeCell ref="E3:F3"/>
  </mergeCells>
  <phoneticPr fontId="3" type="noConversion"/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9"/>
    </sheetView>
  </sheetViews>
  <sheetFormatPr baseColWidth="10" defaultRowHeight="12.75"/>
  <cols>
    <col min="1" max="1" width="8" bestFit="1" customWidth="1"/>
    <col min="2" max="2" width="51.28515625" customWidth="1"/>
    <col min="3" max="3" width="8.140625" customWidth="1"/>
    <col min="4" max="5" width="13.42578125" customWidth="1"/>
    <col min="6" max="6" width="15.85546875" customWidth="1"/>
    <col min="7" max="7" width="6" customWidth="1"/>
  </cols>
  <sheetData>
    <row r="1" spans="2:6" ht="21" customHeight="1">
      <c r="B1" t="s">
        <v>69</v>
      </c>
    </row>
    <row r="2" spans="2:6" ht="13.5" thickBot="1"/>
    <row r="3" spans="2:6" ht="44.25" customHeight="1">
      <c r="B3" s="29" t="s">
        <v>146</v>
      </c>
      <c r="C3" s="30"/>
      <c r="D3" s="31" t="s">
        <v>326</v>
      </c>
      <c r="E3" s="31" t="s">
        <v>319</v>
      </c>
      <c r="F3" s="32" t="s">
        <v>327</v>
      </c>
    </row>
    <row r="4" spans="2:6" ht="18.75" customHeight="1">
      <c r="B4" s="18"/>
      <c r="C4" s="16"/>
      <c r="D4" s="23"/>
      <c r="E4" s="23"/>
      <c r="F4" s="33"/>
    </row>
    <row r="5" spans="2:6" ht="18.75" customHeight="1">
      <c r="B5" s="19" t="s">
        <v>70</v>
      </c>
      <c r="C5" s="34"/>
      <c r="D5" s="35"/>
      <c r="E5" s="35"/>
      <c r="F5" s="36"/>
    </row>
    <row r="6" spans="2:6" ht="18.75" customHeight="1">
      <c r="B6" s="18" t="s">
        <v>72</v>
      </c>
      <c r="C6" s="16" t="s">
        <v>71</v>
      </c>
      <c r="D6" s="37">
        <v>0.98</v>
      </c>
      <c r="E6" s="37">
        <v>0.73</v>
      </c>
      <c r="F6" s="2">
        <v>0.34200000000000003</v>
      </c>
    </row>
    <row r="7" spans="2:6" ht="20.25" customHeight="1">
      <c r="B7" s="18" t="s">
        <v>73</v>
      </c>
      <c r="C7" s="16" t="s">
        <v>71</v>
      </c>
      <c r="D7" s="37">
        <v>0.39100000000000001</v>
      </c>
      <c r="E7" s="37">
        <v>0.222</v>
      </c>
      <c r="F7" s="2">
        <v>0.77270000000000005</v>
      </c>
    </row>
    <row r="8" spans="2:6" ht="18.75" customHeight="1">
      <c r="B8" s="18"/>
      <c r="C8" s="16"/>
      <c r="D8" s="37"/>
      <c r="E8" s="37"/>
      <c r="F8" s="2"/>
    </row>
    <row r="9" spans="2:6" ht="18.75" customHeight="1">
      <c r="B9" s="19" t="s">
        <v>74</v>
      </c>
      <c r="C9" s="34"/>
      <c r="D9" s="35"/>
      <c r="E9" s="35"/>
      <c r="F9" s="36"/>
    </row>
    <row r="10" spans="2:6" ht="18.75" customHeight="1">
      <c r="B10" s="18" t="s">
        <v>75</v>
      </c>
      <c r="C10" s="16" t="s">
        <v>79</v>
      </c>
      <c r="D10" s="23">
        <v>85.740000000000009</v>
      </c>
      <c r="E10" s="23">
        <v>90.2</v>
      </c>
      <c r="F10" s="2">
        <v>4.9000000000000002E-2</v>
      </c>
    </row>
    <row r="11" spans="2:6" ht="22.5" customHeight="1">
      <c r="B11" s="18" t="s">
        <v>76</v>
      </c>
      <c r="C11" s="16" t="s">
        <v>79</v>
      </c>
      <c r="D11" s="37">
        <v>18.490000000000002</v>
      </c>
      <c r="E11" s="37">
        <v>19.400000000000002</v>
      </c>
      <c r="F11" s="2">
        <v>4.7E-2</v>
      </c>
    </row>
    <row r="12" spans="2:6" ht="18.75" customHeight="1">
      <c r="B12" s="18" t="s">
        <v>77</v>
      </c>
      <c r="C12" s="16" t="s">
        <v>79</v>
      </c>
      <c r="D12" s="37">
        <v>81.510000000000005</v>
      </c>
      <c r="E12" s="37">
        <v>80.600000000000009</v>
      </c>
      <c r="F12" s="2">
        <v>1.0999999999999999E-2</v>
      </c>
    </row>
    <row r="13" spans="2:6" ht="23.25" customHeight="1">
      <c r="B13" s="18" t="s">
        <v>150</v>
      </c>
      <c r="C13" s="16" t="s">
        <v>71</v>
      </c>
      <c r="D13" s="37">
        <v>6.96</v>
      </c>
      <c r="E13" s="37">
        <v>7.48</v>
      </c>
      <c r="F13" s="2">
        <v>7.0000000000000007E-2</v>
      </c>
    </row>
    <row r="14" spans="2:6" ht="18.75" customHeight="1">
      <c r="B14" s="18"/>
      <c r="C14" s="16"/>
      <c r="D14" s="37"/>
      <c r="E14" s="37"/>
      <c r="F14" s="2"/>
    </row>
    <row r="15" spans="2:6" ht="21" customHeight="1">
      <c r="B15" s="19" t="s">
        <v>78</v>
      </c>
      <c r="C15" s="34"/>
      <c r="D15" s="35"/>
      <c r="E15" s="35"/>
      <c r="F15" s="36"/>
    </row>
    <row r="16" spans="2:6" ht="26.25" customHeight="1">
      <c r="B16" s="38" t="s">
        <v>143</v>
      </c>
      <c r="C16" s="16" t="s">
        <v>79</v>
      </c>
      <c r="D16" s="37">
        <v>9.67</v>
      </c>
      <c r="E16" s="37">
        <v>10.31</v>
      </c>
      <c r="F16" s="2">
        <v>6.2E-2</v>
      </c>
    </row>
    <row r="17" spans="2:6" ht="18.75" customHeight="1">
      <c r="B17" s="18" t="s">
        <v>141</v>
      </c>
      <c r="C17" s="16" t="s">
        <v>79</v>
      </c>
      <c r="D17" s="37">
        <v>3.17</v>
      </c>
      <c r="E17" s="37">
        <v>3.37</v>
      </c>
      <c r="F17" s="2">
        <v>5.8999999999999997E-2</v>
      </c>
    </row>
    <row r="18" spans="2:6" ht="18.75" customHeight="1">
      <c r="B18" s="18" t="s">
        <v>142</v>
      </c>
      <c r="C18" s="16" t="s">
        <v>80</v>
      </c>
      <c r="D18" s="37">
        <v>58.2</v>
      </c>
      <c r="E18" s="37">
        <v>59.98</v>
      </c>
      <c r="F18" s="2">
        <v>0.03</v>
      </c>
    </row>
    <row r="19" spans="2:6" ht="18.75" customHeight="1" thickBot="1">
      <c r="B19" s="39" t="s">
        <v>310</v>
      </c>
      <c r="C19" s="40" t="s">
        <v>79</v>
      </c>
      <c r="D19" s="41">
        <v>5.6099999999999994</v>
      </c>
      <c r="E19" s="41">
        <v>5.36</v>
      </c>
      <c r="F19" s="7">
        <v>4.7E-2</v>
      </c>
    </row>
    <row r="20" spans="2:6" ht="24" customHeight="1"/>
    <row r="21" spans="2:6" ht="18.75" customHeight="1"/>
    <row r="22" spans="2:6" ht="18.75" customHeight="1"/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3"/>
  <sheetViews>
    <sheetView showGridLines="0" topLeftCell="A4" workbookViewId="0">
      <selection activeCell="B3" sqref="B3:F22"/>
    </sheetView>
  </sheetViews>
  <sheetFormatPr baseColWidth="10" defaultRowHeight="12.75"/>
  <cols>
    <col min="1" max="1" width="6" customWidth="1"/>
    <col min="2" max="2" width="54" bestFit="1" customWidth="1"/>
    <col min="3" max="4" width="13.7109375" customWidth="1"/>
    <col min="5" max="5" width="12.5703125" customWidth="1"/>
    <col min="6" max="6" width="11.5703125" customWidth="1"/>
  </cols>
  <sheetData>
    <row r="1" spans="2:6">
      <c r="B1" t="s">
        <v>309</v>
      </c>
    </row>
    <row r="2" spans="2:6" ht="13.5" thickBot="1"/>
    <row r="3" spans="2:6" ht="44.25" customHeight="1">
      <c r="B3" s="42" t="s">
        <v>103</v>
      </c>
      <c r="C3" s="101" t="s">
        <v>326</v>
      </c>
      <c r="D3" s="102" t="s">
        <v>328</v>
      </c>
      <c r="E3" s="103" t="s">
        <v>329</v>
      </c>
      <c r="F3" s="103"/>
    </row>
    <row r="4" spans="2:6" ht="18.75" customHeight="1">
      <c r="B4" s="43"/>
      <c r="C4" s="104" t="s">
        <v>89</v>
      </c>
      <c r="D4" s="104" t="s">
        <v>89</v>
      </c>
      <c r="E4" s="104" t="s">
        <v>89</v>
      </c>
      <c r="F4" s="105" t="s">
        <v>79</v>
      </c>
    </row>
    <row r="5" spans="2:6" ht="19.5" customHeight="1">
      <c r="B5" s="18" t="s">
        <v>151</v>
      </c>
      <c r="C5" s="106">
        <v>108297</v>
      </c>
      <c r="D5" s="106">
        <v>108709</v>
      </c>
      <c r="E5" s="106">
        <v>-412</v>
      </c>
      <c r="F5" s="107">
        <v>4.0000000000000001E-3</v>
      </c>
    </row>
    <row r="6" spans="2:6" ht="19.5" customHeight="1">
      <c r="B6" s="18" t="s">
        <v>128</v>
      </c>
      <c r="C6" s="106">
        <v>-6813</v>
      </c>
      <c r="D6" s="106">
        <v>-7898</v>
      </c>
      <c r="E6" s="106">
        <v>1085</v>
      </c>
      <c r="F6" s="107">
        <v>0.13700000000000001</v>
      </c>
    </row>
    <row r="7" spans="2:6" ht="19.5" customHeight="1">
      <c r="B7" s="18" t="s">
        <v>112</v>
      </c>
      <c r="C7" s="106">
        <v>-9569</v>
      </c>
      <c r="D7" s="106">
        <v>-9175</v>
      </c>
      <c r="E7" s="106">
        <v>-394</v>
      </c>
      <c r="F7" s="107">
        <v>4.2999999999999997E-2</v>
      </c>
    </row>
    <row r="8" spans="2:6" ht="19.5" customHeight="1">
      <c r="B8" s="18" t="s">
        <v>113</v>
      </c>
      <c r="C8" s="106">
        <v>-15992</v>
      </c>
      <c r="D8" s="106">
        <v>-13122</v>
      </c>
      <c r="E8" s="106">
        <v>-2870</v>
      </c>
      <c r="F8" s="107">
        <v>0.219</v>
      </c>
    </row>
    <row r="9" spans="2:6" ht="19.5" hidden="1" customHeight="1" thickBot="1">
      <c r="B9" s="46" t="s">
        <v>306</v>
      </c>
      <c r="C9" s="106">
        <v>0</v>
      </c>
      <c r="D9" s="106">
        <v>0</v>
      </c>
      <c r="E9" s="106">
        <v>0</v>
      </c>
      <c r="F9" s="107" t="e">
        <v>#DIV/0!</v>
      </c>
    </row>
    <row r="10" spans="2:6" ht="19.5" customHeight="1">
      <c r="B10" s="18" t="s">
        <v>114</v>
      </c>
      <c r="C10" s="106">
        <v>-21790</v>
      </c>
      <c r="D10" s="106">
        <v>-18340</v>
      </c>
      <c r="E10" s="106">
        <v>-3450</v>
      </c>
      <c r="F10" s="107">
        <v>0.188</v>
      </c>
    </row>
    <row r="11" spans="2:6" ht="19.5" customHeight="1">
      <c r="B11" s="18" t="s">
        <v>154</v>
      </c>
      <c r="C11" s="106">
        <v>54133</v>
      </c>
      <c r="D11" s="106">
        <v>60174</v>
      </c>
      <c r="E11" s="106">
        <v>-6041</v>
      </c>
      <c r="F11" s="107">
        <v>0.1</v>
      </c>
    </row>
    <row r="12" spans="2:6" ht="19.5" customHeight="1">
      <c r="B12" s="18" t="s">
        <v>120</v>
      </c>
      <c r="C12" s="106">
        <v>1730</v>
      </c>
      <c r="D12" s="106">
        <v>1624</v>
      </c>
      <c r="E12" s="106">
        <v>106</v>
      </c>
      <c r="F12" s="107">
        <v>6.5000000000000002E-2</v>
      </c>
    </row>
    <row r="13" spans="2:6" ht="19.5" customHeight="1">
      <c r="B13" s="18" t="s">
        <v>121</v>
      </c>
      <c r="C13" s="106">
        <v>-7246</v>
      </c>
      <c r="D13" s="106">
        <v>-5539</v>
      </c>
      <c r="E13" s="106">
        <v>-1707</v>
      </c>
      <c r="F13" s="107">
        <v>0.308</v>
      </c>
    </row>
    <row r="14" spans="2:6" ht="19.5" customHeight="1">
      <c r="B14" s="47" t="s">
        <v>152</v>
      </c>
      <c r="C14" s="106">
        <v>10</v>
      </c>
      <c r="D14" s="106">
        <v>4</v>
      </c>
      <c r="E14" s="106">
        <v>6</v>
      </c>
      <c r="F14" s="107">
        <v>1.5</v>
      </c>
    </row>
    <row r="15" spans="2:6" ht="19.5" customHeight="1">
      <c r="B15" s="18" t="s">
        <v>122</v>
      </c>
      <c r="C15" s="106">
        <v>-876</v>
      </c>
      <c r="D15" s="106">
        <v>-5783</v>
      </c>
      <c r="E15" s="106">
        <v>4907</v>
      </c>
      <c r="F15" s="107">
        <v>0.84899999999999998</v>
      </c>
    </row>
    <row r="16" spans="2:6" ht="19.5" customHeight="1">
      <c r="B16" s="46" t="s">
        <v>123</v>
      </c>
      <c r="C16" s="106">
        <v>-6382</v>
      </c>
      <c r="D16" s="106">
        <v>-9694</v>
      </c>
      <c r="E16" s="106">
        <v>3312</v>
      </c>
      <c r="F16" s="107">
        <v>0.34200000000000003</v>
      </c>
    </row>
    <row r="17" spans="2:6" ht="19.5" customHeight="1">
      <c r="B17" s="18" t="s">
        <v>124</v>
      </c>
      <c r="C17" s="106">
        <v>558</v>
      </c>
      <c r="D17" s="106">
        <v>305</v>
      </c>
      <c r="E17" s="106">
        <v>253</v>
      </c>
      <c r="F17" s="107">
        <v>0.83</v>
      </c>
    </row>
    <row r="18" spans="2:6" ht="19.5" customHeight="1">
      <c r="B18" s="46" t="s">
        <v>125</v>
      </c>
      <c r="C18" s="106">
        <v>48309</v>
      </c>
      <c r="D18" s="106">
        <v>50785</v>
      </c>
      <c r="E18" s="106">
        <v>-2476</v>
      </c>
      <c r="F18" s="107">
        <v>4.9000000000000002E-2</v>
      </c>
    </row>
    <row r="19" spans="2:6" ht="19.5" customHeight="1">
      <c r="B19" s="18" t="s">
        <v>132</v>
      </c>
      <c r="C19" s="106">
        <v>-9417</v>
      </c>
      <c r="D19" s="106">
        <v>-8655</v>
      </c>
      <c r="E19" s="106">
        <v>-762</v>
      </c>
      <c r="F19" s="107">
        <v>8.7999999999999995E-2</v>
      </c>
    </row>
    <row r="20" spans="2:6" ht="19.5" customHeight="1">
      <c r="B20" s="18" t="s">
        <v>153</v>
      </c>
      <c r="C20" s="106">
        <v>38892</v>
      </c>
      <c r="D20" s="106">
        <v>42130</v>
      </c>
      <c r="E20" s="106">
        <v>-3238</v>
      </c>
      <c r="F20" s="107">
        <v>7.6999999999999999E-2</v>
      </c>
    </row>
    <row r="21" spans="2:6" ht="19.5" customHeight="1" thickBot="1">
      <c r="B21" s="108" t="s">
        <v>131</v>
      </c>
      <c r="C21" s="109">
        <v>-19935</v>
      </c>
      <c r="D21" s="109">
        <v>-21389</v>
      </c>
      <c r="E21" s="109">
        <v>1454</v>
      </c>
      <c r="F21" s="110">
        <v>6.8000000000000005E-2</v>
      </c>
    </row>
    <row r="22" spans="2:6" ht="23.25" customHeight="1">
      <c r="B22" s="111" t="s">
        <v>133</v>
      </c>
      <c r="C22" s="109">
        <v>18957</v>
      </c>
      <c r="D22" s="109">
        <v>20741</v>
      </c>
      <c r="E22" s="109">
        <v>-1784</v>
      </c>
      <c r="F22" s="112">
        <v>8.5999999999999993E-2</v>
      </c>
    </row>
    <row r="23" spans="2:6" ht="18.75" customHeight="1"/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5"/>
  <sheetViews>
    <sheetView showGridLines="0" workbookViewId="0">
      <selection activeCell="B3" sqref="B3:F13"/>
    </sheetView>
  </sheetViews>
  <sheetFormatPr baseColWidth="10" defaultRowHeight="12.75"/>
  <cols>
    <col min="1" max="1" width="6" customWidth="1"/>
    <col min="2" max="2" width="57.7109375" bestFit="1" customWidth="1"/>
    <col min="3" max="4" width="13.7109375" customWidth="1"/>
    <col min="5" max="6" width="11.42578125" customWidth="1"/>
  </cols>
  <sheetData>
    <row r="1" spans="2:6" ht="21" customHeight="1">
      <c r="B1" t="s">
        <v>83</v>
      </c>
    </row>
    <row r="2" spans="2:6" ht="13.5" thickBot="1"/>
    <row r="3" spans="2:6" ht="44.25" customHeight="1">
      <c r="B3" s="42" t="s">
        <v>147</v>
      </c>
      <c r="C3" s="31" t="s">
        <v>326</v>
      </c>
      <c r="D3" s="31" t="s">
        <v>328</v>
      </c>
      <c r="E3" s="48" t="s">
        <v>329</v>
      </c>
      <c r="F3" s="49"/>
    </row>
    <row r="4" spans="2:6" ht="18.75" customHeight="1">
      <c r="B4" s="43"/>
      <c r="C4" s="16" t="s">
        <v>89</v>
      </c>
      <c r="D4" s="16" t="s">
        <v>89</v>
      </c>
      <c r="E4" s="16" t="s">
        <v>89</v>
      </c>
      <c r="F4" s="44" t="s">
        <v>79</v>
      </c>
    </row>
    <row r="5" spans="2:6" ht="18.75" customHeight="1">
      <c r="B5" s="50" t="s">
        <v>138</v>
      </c>
      <c r="C5" s="51">
        <v>61568</v>
      </c>
      <c r="D5" s="51">
        <v>59246</v>
      </c>
      <c r="E5" s="45">
        <v>2322</v>
      </c>
      <c r="F5" s="9">
        <v>3.9E-2</v>
      </c>
    </row>
    <row r="6" spans="2:6" ht="18.75" customHeight="1">
      <c r="B6" s="50" t="s">
        <v>137</v>
      </c>
      <c r="C6" s="45">
        <v>-32588</v>
      </c>
      <c r="D6" s="45">
        <v>-32504</v>
      </c>
      <c r="E6" s="45">
        <v>-84</v>
      </c>
      <c r="F6" s="2">
        <v>3.0000000000000001E-3</v>
      </c>
    </row>
    <row r="7" spans="2:6" ht="20.25" customHeight="1">
      <c r="B7" s="50" t="s">
        <v>136</v>
      </c>
      <c r="C7" s="45">
        <v>-4422</v>
      </c>
      <c r="D7" s="45">
        <v>24612</v>
      </c>
      <c r="E7" s="45">
        <v>-29034</v>
      </c>
      <c r="F7" s="2">
        <v>1.18</v>
      </c>
    </row>
    <row r="8" spans="2:6" ht="18.75" customHeight="1">
      <c r="B8" s="50"/>
      <c r="C8" s="51"/>
      <c r="D8" s="51"/>
      <c r="E8" s="52"/>
      <c r="F8" s="3"/>
    </row>
    <row r="9" spans="2:6" ht="18.75" customHeight="1">
      <c r="B9" s="53" t="s">
        <v>145</v>
      </c>
      <c r="C9" s="54">
        <v>24558</v>
      </c>
      <c r="D9" s="55">
        <v>51354</v>
      </c>
      <c r="E9" s="54">
        <v>-26796</v>
      </c>
      <c r="F9" s="56">
        <v>0.52200000000000002</v>
      </c>
    </row>
    <row r="10" spans="2:6" ht="18.75" customHeight="1">
      <c r="B10" s="50"/>
      <c r="C10" s="23"/>
      <c r="D10" s="23"/>
      <c r="E10" s="57"/>
      <c r="F10" s="2"/>
    </row>
    <row r="11" spans="2:6" ht="22.5" customHeight="1">
      <c r="B11" s="50" t="s">
        <v>135</v>
      </c>
      <c r="C11" s="51">
        <v>37207</v>
      </c>
      <c r="D11" s="51">
        <v>6553</v>
      </c>
      <c r="E11" s="52">
        <v>30654</v>
      </c>
      <c r="F11" s="2">
        <v>4.6779999999999999</v>
      </c>
    </row>
    <row r="12" spans="2:6" ht="18.75" customHeight="1">
      <c r="B12" s="46"/>
      <c r="C12" s="58"/>
      <c r="D12" s="59"/>
      <c r="E12" s="60"/>
      <c r="F12" s="4"/>
    </row>
    <row r="13" spans="2:6" ht="23.25" customHeight="1" thickBot="1">
      <c r="B13" s="61" t="s">
        <v>134</v>
      </c>
      <c r="C13" s="62">
        <v>61765</v>
      </c>
      <c r="D13" s="62">
        <v>57907</v>
      </c>
      <c r="E13" s="63">
        <v>3858</v>
      </c>
      <c r="F13" s="64">
        <v>6.7000000000000004E-2</v>
      </c>
    </row>
    <row r="14" spans="2:6" ht="18.75" customHeight="1"/>
    <row r="15" spans="2:6" ht="21" customHeight="1"/>
    <row r="16" spans="2:6" ht="27" customHeight="1"/>
    <row r="17" spans="3:4" ht="18.75" customHeight="1"/>
    <row r="18" spans="3:4" ht="18.75" customHeight="1"/>
    <row r="19" spans="3:4" ht="18.75" customHeight="1"/>
    <row r="20" spans="3:4" ht="18.75" customHeight="1"/>
    <row r="21" spans="3:4" ht="24" customHeight="1"/>
    <row r="22" spans="3:4" ht="18.75" customHeight="1"/>
    <row r="23" spans="3:4" ht="18.75" customHeight="1"/>
    <row r="25" spans="3:4">
      <c r="C25">
        <v>0.29299999999784632</v>
      </c>
      <c r="D25">
        <v>0.22200000000157161</v>
      </c>
    </row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2:AA32"/>
  <sheetViews>
    <sheetView showGridLines="0" tabSelected="1" topLeftCell="Q1" workbookViewId="0">
      <selection activeCell="X3" sqref="X3:AA6"/>
    </sheetView>
  </sheetViews>
  <sheetFormatPr baseColWidth="10" defaultRowHeight="12.75"/>
  <cols>
    <col min="1" max="1" width="4" customWidth="1"/>
    <col min="2" max="2" width="60.140625" bestFit="1" customWidth="1"/>
    <col min="3" max="4" width="16.42578125" customWidth="1"/>
    <col min="5" max="5" width="25" customWidth="1"/>
    <col min="6" max="11" width="11.28515625" customWidth="1"/>
    <col min="13" max="13" width="41.5703125" bestFit="1" customWidth="1"/>
    <col min="14" max="15" width="12.7109375" customWidth="1"/>
    <col min="16" max="17" width="12.28515625" customWidth="1"/>
    <col min="19" max="19" width="38.42578125" bestFit="1" customWidth="1"/>
    <col min="20" max="21" width="13.42578125" customWidth="1"/>
    <col min="22" max="23" width="15.5703125" customWidth="1"/>
    <col min="24" max="24" width="24" bestFit="1" customWidth="1"/>
    <col min="25" max="25" width="9.42578125" bestFit="1" customWidth="1"/>
    <col min="26" max="26" width="12.7109375" customWidth="1"/>
    <col min="27" max="27" width="15.85546875" bestFit="1" customWidth="1"/>
    <col min="28" max="28" width="15.5703125" customWidth="1"/>
  </cols>
  <sheetData>
    <row r="2" spans="2:27" ht="13.5" thickBot="1"/>
    <row r="3" spans="2:27" ht="30" customHeight="1">
      <c r="B3" s="65" t="s">
        <v>148</v>
      </c>
      <c r="C3" s="66" t="s">
        <v>330</v>
      </c>
      <c r="E3" s="42" t="s">
        <v>91</v>
      </c>
      <c r="F3" s="71" t="s">
        <v>326</v>
      </c>
      <c r="G3" s="71"/>
      <c r="H3" s="71" t="s">
        <v>328</v>
      </c>
      <c r="I3" s="71"/>
      <c r="J3" s="72" t="s">
        <v>329</v>
      </c>
      <c r="K3" s="73"/>
      <c r="M3" s="29" t="s">
        <v>108</v>
      </c>
      <c r="N3" s="30" t="s">
        <v>326</v>
      </c>
      <c r="O3" s="30" t="s">
        <v>328</v>
      </c>
      <c r="P3" s="83" t="s">
        <v>329</v>
      </c>
      <c r="Q3" s="84"/>
      <c r="S3" s="94" t="s">
        <v>307</v>
      </c>
      <c r="T3" s="95" t="s">
        <v>326</v>
      </c>
      <c r="U3" s="95" t="s">
        <v>328</v>
      </c>
      <c r="V3" s="96" t="s">
        <v>329</v>
      </c>
      <c r="X3" s="29" t="s">
        <v>119</v>
      </c>
      <c r="Y3" s="95" t="s">
        <v>326</v>
      </c>
      <c r="Z3" s="95" t="s">
        <v>328</v>
      </c>
      <c r="AA3" s="96" t="s">
        <v>329</v>
      </c>
    </row>
    <row r="4" spans="2:27" ht="17.25" customHeight="1">
      <c r="B4" s="67" t="s">
        <v>337</v>
      </c>
      <c r="C4" s="68">
        <v>3895</v>
      </c>
      <c r="E4" s="74"/>
      <c r="F4" s="75" t="s">
        <v>89</v>
      </c>
      <c r="G4" s="76" t="s">
        <v>79</v>
      </c>
      <c r="H4" s="75" t="s">
        <v>89</v>
      </c>
      <c r="I4" s="76" t="s">
        <v>79</v>
      </c>
      <c r="J4" s="75" t="s">
        <v>89</v>
      </c>
      <c r="K4" s="44" t="s">
        <v>79</v>
      </c>
      <c r="M4" s="85"/>
      <c r="N4" s="86" t="s">
        <v>89</v>
      </c>
      <c r="O4" s="87" t="s">
        <v>89</v>
      </c>
      <c r="P4" s="88" t="s">
        <v>89</v>
      </c>
      <c r="Q4" s="89" t="s">
        <v>79</v>
      </c>
      <c r="S4" s="18"/>
      <c r="T4" s="23"/>
      <c r="U4" s="23"/>
      <c r="V4" s="33"/>
      <c r="X4" s="99" t="s">
        <v>5</v>
      </c>
      <c r="Y4" s="45"/>
      <c r="Z4" s="45"/>
      <c r="AA4" s="100"/>
    </row>
    <row r="5" spans="2:27" ht="20.25" customHeight="1">
      <c r="B5" s="67" t="s">
        <v>338</v>
      </c>
      <c r="C5" s="68">
        <v>801</v>
      </c>
      <c r="E5" s="77" t="s">
        <v>85</v>
      </c>
      <c r="F5" s="78">
        <v>47842</v>
      </c>
      <c r="G5" s="8">
        <v>0.442</v>
      </c>
      <c r="H5" s="78">
        <v>49060</v>
      </c>
      <c r="I5" s="8">
        <v>0.45100000000000001</v>
      </c>
      <c r="J5" s="45">
        <v>-1218</v>
      </c>
      <c r="K5" s="2">
        <v>2.5000000000000001E-2</v>
      </c>
      <c r="M5" s="18" t="s">
        <v>308</v>
      </c>
      <c r="N5" s="90">
        <v>2774</v>
      </c>
      <c r="O5" s="90">
        <v>2872</v>
      </c>
      <c r="P5" s="91">
        <v>-98</v>
      </c>
      <c r="Q5" s="1">
        <v>3.4122562674094706E-2</v>
      </c>
      <c r="S5" s="97" t="s">
        <v>104</v>
      </c>
      <c r="T5" s="98">
        <v>153930</v>
      </c>
      <c r="U5" s="98">
        <v>156914</v>
      </c>
      <c r="V5" s="2">
        <v>1.9E-2</v>
      </c>
      <c r="X5" s="50" t="s">
        <v>104</v>
      </c>
      <c r="Y5" s="98">
        <v>1995490</v>
      </c>
      <c r="Z5" s="98">
        <v>1952445</v>
      </c>
      <c r="AA5" s="2">
        <v>2.1999999999999999E-2</v>
      </c>
    </row>
    <row r="6" spans="2:27" ht="20.25" customHeight="1" thickBot="1">
      <c r="B6" s="69" t="s">
        <v>342</v>
      </c>
      <c r="C6" s="70">
        <v>718</v>
      </c>
      <c r="E6" s="77" t="s">
        <v>86</v>
      </c>
      <c r="F6" s="78">
        <v>49158</v>
      </c>
      <c r="G6" s="8">
        <v>0.45400000000000001</v>
      </c>
      <c r="H6" s="78">
        <v>50062</v>
      </c>
      <c r="I6" s="8">
        <v>0.46100000000000002</v>
      </c>
      <c r="J6" s="45">
        <v>-904</v>
      </c>
      <c r="K6" s="2">
        <v>1.7999999999999999E-2</v>
      </c>
      <c r="M6" s="18" t="s">
        <v>139</v>
      </c>
      <c r="N6" s="90">
        <v>2008</v>
      </c>
      <c r="O6" s="90">
        <v>1775</v>
      </c>
      <c r="P6" s="91">
        <v>233</v>
      </c>
      <c r="Q6" s="1">
        <v>0.13126760563380283</v>
      </c>
      <c r="S6" s="97" t="s">
        <v>155</v>
      </c>
      <c r="T6" s="98">
        <v>148013</v>
      </c>
      <c r="U6" s="98">
        <v>150863</v>
      </c>
      <c r="V6" s="2">
        <v>1.89E-2</v>
      </c>
      <c r="X6" s="50" t="s">
        <v>155</v>
      </c>
      <c r="Y6" s="98">
        <v>1955146</v>
      </c>
      <c r="Z6" s="98">
        <v>1911066</v>
      </c>
      <c r="AA6" s="2">
        <v>2.3099999999999999E-2</v>
      </c>
    </row>
    <row r="7" spans="2:27" ht="20.25" customHeight="1">
      <c r="E7" s="77" t="s">
        <v>87</v>
      </c>
      <c r="F7" s="78">
        <v>1908</v>
      </c>
      <c r="G7" s="8">
        <v>1.7999999999999999E-2</v>
      </c>
      <c r="H7" s="78">
        <v>664</v>
      </c>
      <c r="I7" s="8">
        <v>6.0000000000000001E-3</v>
      </c>
      <c r="J7" s="51">
        <v>1244</v>
      </c>
      <c r="K7" s="2">
        <v>1.873</v>
      </c>
      <c r="M7" s="18" t="s">
        <v>140</v>
      </c>
      <c r="N7" s="90">
        <v>412</v>
      </c>
      <c r="O7" s="90">
        <v>350</v>
      </c>
      <c r="P7" s="91">
        <v>62</v>
      </c>
      <c r="Q7" s="1">
        <v>0.17714285714285713</v>
      </c>
      <c r="S7" s="97" t="s">
        <v>156</v>
      </c>
      <c r="T7" s="98">
        <v>128102</v>
      </c>
      <c r="U7" s="98">
        <v>129879</v>
      </c>
      <c r="V7" s="2">
        <v>1.37E-2</v>
      </c>
    </row>
    <row r="8" spans="2:27" ht="21" customHeight="1">
      <c r="E8" s="77" t="s">
        <v>88</v>
      </c>
      <c r="F8" s="78">
        <v>9389</v>
      </c>
      <c r="G8" s="8">
        <v>8.5999999999999993E-2</v>
      </c>
      <c r="H8" s="78">
        <v>8923</v>
      </c>
      <c r="I8" s="8">
        <v>8.2000000000000003E-2</v>
      </c>
      <c r="J8" s="51">
        <v>466</v>
      </c>
      <c r="K8" s="2">
        <v>5.1999999999999998E-2</v>
      </c>
      <c r="M8" s="18" t="s">
        <v>322</v>
      </c>
      <c r="N8" s="90">
        <v>157</v>
      </c>
      <c r="O8" s="92">
        <v>0</v>
      </c>
      <c r="P8" s="91">
        <v>157</v>
      </c>
      <c r="Q8" s="93" t="s">
        <v>323</v>
      </c>
      <c r="S8" s="97" t="s">
        <v>157</v>
      </c>
      <c r="T8" s="98">
        <v>33909</v>
      </c>
      <c r="U8" s="98">
        <v>35781</v>
      </c>
      <c r="V8" s="2">
        <v>5.2299999999999999E-2</v>
      </c>
    </row>
    <row r="9" spans="2:27" ht="17.25" customHeight="1">
      <c r="E9" s="77"/>
      <c r="F9" s="51"/>
      <c r="G9" s="8"/>
      <c r="H9" s="51"/>
      <c r="I9" s="8"/>
      <c r="J9" s="51"/>
      <c r="K9" s="2"/>
      <c r="M9" s="18" t="s">
        <v>109</v>
      </c>
      <c r="N9" s="90">
        <v>5351</v>
      </c>
      <c r="O9" s="90">
        <v>4997</v>
      </c>
      <c r="P9" s="91">
        <v>354</v>
      </c>
      <c r="Q9" s="1">
        <v>7.0842505503301983E-2</v>
      </c>
    </row>
    <row r="10" spans="2:27" ht="21.75" customHeight="1" thickBot="1">
      <c r="E10" s="79" t="s">
        <v>90</v>
      </c>
      <c r="F10" s="80">
        <v>108297</v>
      </c>
      <c r="G10" s="81">
        <v>1</v>
      </c>
      <c r="H10" s="80">
        <v>108709</v>
      </c>
      <c r="I10" s="81">
        <v>1</v>
      </c>
      <c r="J10" s="80">
        <v>-412</v>
      </c>
      <c r="K10" s="82">
        <v>4.0000000000000001E-3</v>
      </c>
    </row>
    <row r="11" spans="2:27" ht="18.75" customHeight="1"/>
    <row r="12" spans="2:27" ht="18.75" customHeight="1"/>
    <row r="13" spans="2:27" ht="18.75" customHeight="1"/>
    <row r="14" spans="2:27" ht="30" customHeight="1"/>
    <row r="15" spans="2:27" ht="20.25" customHeight="1"/>
    <row r="16" spans="2:27" ht="18.75" customHeight="1"/>
    <row r="17" spans="6:8" ht="18.75" customHeight="1"/>
    <row r="18" spans="6:8" ht="18.75" customHeight="1"/>
    <row r="19" spans="6:8" ht="22.5" customHeight="1"/>
    <row r="20" spans="6:8" ht="18.75" customHeight="1"/>
    <row r="21" spans="6:8" ht="23.25" customHeight="1"/>
    <row r="22" spans="6:8" ht="18.75" customHeight="1">
      <c r="G22" t="s">
        <v>5</v>
      </c>
    </row>
    <row r="23" spans="6:8" ht="21" customHeight="1"/>
    <row r="24" spans="6:8" ht="27" customHeight="1"/>
    <row r="25" spans="6:8" ht="18.75" customHeight="1"/>
    <row r="26" spans="6:8" ht="18.75" customHeight="1"/>
    <row r="27" spans="6:8" ht="18.75" customHeight="1"/>
    <row r="28" spans="6:8" ht="18.75" customHeight="1"/>
    <row r="29" spans="6:8" ht="24" customHeight="1"/>
    <row r="30" spans="6:8" ht="18.75" customHeight="1"/>
    <row r="31" spans="6:8" ht="18.75" customHeight="1"/>
    <row r="32" spans="6:8">
      <c r="F32" t="e">
        <v>#REF!</v>
      </c>
      <c r="H32" t="e">
        <v>#REF!</v>
      </c>
    </row>
  </sheetData>
  <mergeCells count="4">
    <mergeCell ref="F3:G3"/>
    <mergeCell ref="H3:I3"/>
    <mergeCell ref="J3:K3"/>
    <mergeCell ref="P3:Q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2:X74"/>
  <sheetViews>
    <sheetView showGridLines="0" topLeftCell="E22" workbookViewId="0">
      <selection activeCell="L35" sqref="L35"/>
    </sheetView>
  </sheetViews>
  <sheetFormatPr baseColWidth="10" defaultRowHeight="12.75"/>
  <cols>
    <col min="1" max="1" width="9.85546875" customWidth="1"/>
    <col min="2" max="2" width="40" bestFit="1" customWidth="1"/>
    <col min="3" max="3" width="16.140625" customWidth="1"/>
    <col min="4" max="4" width="15.140625" customWidth="1"/>
    <col min="5" max="5" width="16" customWidth="1"/>
    <col min="6" max="6" width="15.42578125" customWidth="1"/>
    <col min="7" max="7" width="4.5703125" customWidth="1"/>
    <col min="8" max="8" width="31.5703125" customWidth="1"/>
    <col min="9" max="9" width="7.140625" customWidth="1"/>
    <col min="10" max="10" width="21" bestFit="1" customWidth="1"/>
    <col min="11" max="11" width="11.140625" customWidth="1"/>
    <col min="12" max="12" width="17.85546875" customWidth="1"/>
    <col min="13" max="13" width="11.140625" customWidth="1"/>
    <col min="14" max="14" width="1.7109375" customWidth="1"/>
    <col min="15" max="15" width="10.7109375" customWidth="1"/>
    <col min="16" max="16" width="11.7109375" customWidth="1"/>
    <col min="17" max="17" width="28" bestFit="1" customWidth="1"/>
    <col min="18" max="18" width="11.85546875" bestFit="1" customWidth="1"/>
  </cols>
  <sheetData>
    <row r="2" spans="2:24">
      <c r="B2" t="s">
        <v>58</v>
      </c>
    </row>
    <row r="3" spans="2:24">
      <c r="H3" t="s">
        <v>5</v>
      </c>
    </row>
    <row r="4" spans="2:24" ht="13.5" thickBot="1">
      <c r="B4" t="s">
        <v>6</v>
      </c>
      <c r="D4" t="s">
        <v>324</v>
      </c>
      <c r="E4" t="s">
        <v>318</v>
      </c>
      <c r="H4" t="s">
        <v>7</v>
      </c>
      <c r="J4" t="str">
        <f>+D4</f>
        <v>Marzo 2013</v>
      </c>
      <c r="L4" t="str">
        <f>+E4</f>
        <v>Diciembre 2012</v>
      </c>
    </row>
    <row r="5" spans="2:24" ht="13.5" thickBot="1">
      <c r="B5" t="s">
        <v>8</v>
      </c>
      <c r="H5" t="s">
        <v>9</v>
      </c>
    </row>
    <row r="6" spans="2:24" ht="13.5" thickBot="1">
      <c r="B6" t="s">
        <v>50</v>
      </c>
      <c r="C6" t="s">
        <v>10</v>
      </c>
      <c r="D6">
        <f>+Balance!D20</f>
        <v>154926917</v>
      </c>
      <c r="E6">
        <f>+Balance!E20</f>
        <v>122936860</v>
      </c>
      <c r="H6" t="s">
        <v>11</v>
      </c>
    </row>
    <row r="7" spans="2:24" ht="13.5" thickBot="1">
      <c r="B7" t="s">
        <v>51</v>
      </c>
      <c r="C7" t="s">
        <v>10</v>
      </c>
      <c r="D7">
        <f>+Balance!D31</f>
        <v>1693943785</v>
      </c>
      <c r="E7">
        <f>+Balance!E31</f>
        <v>1696350809</v>
      </c>
      <c r="H7" t="s">
        <v>48</v>
      </c>
      <c r="I7" t="s">
        <v>13</v>
      </c>
      <c r="J7">
        <f>+D6</f>
        <v>154926917</v>
      </c>
      <c r="K7">
        <f>ROUND(J7/J8,2)</f>
        <v>0.98</v>
      </c>
      <c r="L7">
        <f>+E6</f>
        <v>122936860</v>
      </c>
      <c r="M7">
        <f>ROUND(L7/L8,2)</f>
        <v>0.73</v>
      </c>
      <c r="O7">
        <f>ROUND((K7/M7)-1,4)</f>
        <v>0.34250000000000003</v>
      </c>
      <c r="P7">
        <f>ROUND((J7/L7)-1,3)</f>
        <v>0.26</v>
      </c>
      <c r="Q7">
        <f>+J7-L7</f>
        <v>31990057</v>
      </c>
      <c r="X7" t="e">
        <f>+#REF!*$T$2</f>
        <v>#REF!</v>
      </c>
    </row>
    <row r="8" spans="2:24" ht="13.5" thickBot="1">
      <c r="B8" t="s">
        <v>14</v>
      </c>
      <c r="D8">
        <f>SUM(D6:D7)</f>
        <v>1848870702</v>
      </c>
      <c r="E8">
        <f>SUM(E6:E7)</f>
        <v>1819287669</v>
      </c>
      <c r="H8" t="s">
        <v>49</v>
      </c>
      <c r="J8">
        <f>+D10</f>
        <v>157794204</v>
      </c>
      <c r="L8">
        <f>+E10</f>
        <v>167343103</v>
      </c>
      <c r="P8">
        <f>ROUND((J8/L8)-1,3)</f>
        <v>-5.7000000000000002E-2</v>
      </c>
      <c r="Q8">
        <f>+J8-L8</f>
        <v>-9548899</v>
      </c>
    </row>
    <row r="9" spans="2:24">
      <c r="H9" t="s">
        <v>15</v>
      </c>
    </row>
    <row r="10" spans="2:24">
      <c r="B10" t="s">
        <v>53</v>
      </c>
      <c r="C10" t="s">
        <v>10</v>
      </c>
      <c r="D10">
        <f>+Balance!D50</f>
        <v>157794204</v>
      </c>
      <c r="E10">
        <f>+Balance!E50</f>
        <v>167343103</v>
      </c>
      <c r="F10">
        <f>+D10-E10</f>
        <v>-9548899</v>
      </c>
      <c r="H10" t="s">
        <v>59</v>
      </c>
      <c r="I10" t="s">
        <v>13</v>
      </c>
      <c r="J10">
        <f>+D33</f>
        <v>61765293</v>
      </c>
      <c r="K10">
        <f>ROUND(J10/J11,3)</f>
        <v>0.39100000000000001</v>
      </c>
      <c r="L10">
        <f>+F33</f>
        <v>37206648</v>
      </c>
      <c r="M10">
        <f>ROUND(L10/L11,3)</f>
        <v>0.222</v>
      </c>
      <c r="O10">
        <f>ROUND((K10/M10)-1,4)</f>
        <v>0.76129999999999998</v>
      </c>
      <c r="P10">
        <f>ROUND((J10/L10)-1,3)</f>
        <v>0.66</v>
      </c>
      <c r="Q10">
        <f>+J10-L10</f>
        <v>24558645</v>
      </c>
    </row>
    <row r="11" spans="2:24" ht="13.5" thickBot="1">
      <c r="B11" t="s">
        <v>52</v>
      </c>
      <c r="C11" t="s">
        <v>10</v>
      </c>
      <c r="D11">
        <f>+Balance!D59</f>
        <v>695658413</v>
      </c>
      <c r="E11">
        <f>+Balance!E59</f>
        <v>695418156</v>
      </c>
      <c r="F11">
        <f>+D11-E11</f>
        <v>240257</v>
      </c>
      <c r="H11" t="s">
        <v>49</v>
      </c>
      <c r="J11">
        <f>+D10</f>
        <v>157794204</v>
      </c>
      <c r="L11">
        <f>+E10</f>
        <v>167343103</v>
      </c>
      <c r="P11">
        <f>ROUND((J11/L11)-1,3)</f>
        <v>-5.7000000000000002E-2</v>
      </c>
      <c r="Q11">
        <f>+J11-L11</f>
        <v>-9548899</v>
      </c>
    </row>
    <row r="12" spans="2:24" ht="13.5" thickBot="1">
      <c r="B12" t="s">
        <v>54</v>
      </c>
      <c r="C12" t="s">
        <v>10</v>
      </c>
      <c r="D12">
        <f>+Balance!D71</f>
        <v>392673372</v>
      </c>
      <c r="E12">
        <f>+Balance!E71</f>
        <v>372738769</v>
      </c>
      <c r="H12" t="s">
        <v>16</v>
      </c>
    </row>
    <row r="13" spans="2:24" ht="13.5" thickBot="1">
      <c r="B13" t="s">
        <v>126</v>
      </c>
      <c r="C13" t="s">
        <v>10</v>
      </c>
      <c r="D13">
        <f>+Balance!D70</f>
        <v>602744713</v>
      </c>
      <c r="E13">
        <f>+Balance!E70</f>
        <v>583787641</v>
      </c>
      <c r="H13" t="s">
        <v>17</v>
      </c>
    </row>
    <row r="14" spans="2:24" ht="13.5" thickBot="1">
      <c r="B14" t="s">
        <v>14</v>
      </c>
      <c r="D14">
        <f>SUM(D10:D13)</f>
        <v>1848870702</v>
      </c>
      <c r="E14">
        <f>SUM(E10:E13)</f>
        <v>1819287669</v>
      </c>
      <c r="H14" t="s">
        <v>18</v>
      </c>
      <c r="I14" t="s">
        <v>13</v>
      </c>
      <c r="J14">
        <f>+D10+D11</f>
        <v>853452617</v>
      </c>
      <c r="K14">
        <f>ROUND(J14/J15,4)*100</f>
        <v>85.740000000000009</v>
      </c>
      <c r="L14">
        <f>+E10+E11</f>
        <v>862761259</v>
      </c>
      <c r="M14">
        <f>ROUND(L14/L15,4)*100</f>
        <v>90.2</v>
      </c>
      <c r="O14">
        <f>ROUND((K14/M14)-1,4)</f>
        <v>-4.9399999999999999E-2</v>
      </c>
      <c r="P14">
        <f>ROUND((J14/L14)-1,3)</f>
        <v>-1.0999999999999999E-2</v>
      </c>
      <c r="Q14">
        <f>+J14-L14</f>
        <v>-9308642</v>
      </c>
    </row>
    <row r="15" spans="2:24">
      <c r="H15" t="s">
        <v>117</v>
      </c>
      <c r="J15">
        <f>+D13+D12</f>
        <v>995418085</v>
      </c>
      <c r="L15">
        <f>+E13+E12</f>
        <v>956526410</v>
      </c>
      <c r="P15">
        <f>ROUND((J15/L15)-1,3)</f>
        <v>4.1000000000000002E-2</v>
      </c>
      <c r="Q15">
        <f>+J15-L15</f>
        <v>38891675</v>
      </c>
    </row>
    <row r="16" spans="2:24">
      <c r="B16" t="s">
        <v>19</v>
      </c>
      <c r="D16" t="str">
        <f>+D4</f>
        <v>Marzo 2013</v>
      </c>
      <c r="E16" t="s">
        <v>325</v>
      </c>
      <c r="F16" t="s">
        <v>318</v>
      </c>
      <c r="H16" t="s">
        <v>20</v>
      </c>
    </row>
    <row r="17" spans="2:17">
      <c r="H17" t="s">
        <v>49</v>
      </c>
      <c r="I17" t="s">
        <v>13</v>
      </c>
      <c r="J17">
        <f>+D10</f>
        <v>157794204</v>
      </c>
      <c r="K17">
        <f>ROUND(J17/J18,4)*100</f>
        <v>18.490000000000002</v>
      </c>
      <c r="L17">
        <f>+E10</f>
        <v>167343103</v>
      </c>
      <c r="M17">
        <f>ROUND(L17/L18,4)*100</f>
        <v>19.400000000000002</v>
      </c>
      <c r="O17">
        <f>ROUND((K17/M17)-1,4)</f>
        <v>-4.6899999999999997E-2</v>
      </c>
      <c r="P17">
        <f>ROUND((J17/L17)-1,3)</f>
        <v>-5.7000000000000002E-2</v>
      </c>
      <c r="Q17">
        <f>+J17-L17</f>
        <v>-9548899</v>
      </c>
    </row>
    <row r="18" spans="2:17">
      <c r="B18" t="s">
        <v>64</v>
      </c>
      <c r="C18" t="s">
        <v>10</v>
      </c>
      <c r="D18">
        <f>+C56</f>
        <v>108297302</v>
      </c>
      <c r="E18">
        <f>+D56</f>
        <v>108709045</v>
      </c>
      <c r="F18">
        <f>+[1]cálculos!D18</f>
        <v>383027125</v>
      </c>
      <c r="H18" t="s">
        <v>21</v>
      </c>
      <c r="J18">
        <f>+D10+D11</f>
        <v>853452617</v>
      </c>
      <c r="L18">
        <f>+E10+E11</f>
        <v>862761259</v>
      </c>
      <c r="P18">
        <f>ROUND((J18/L18)-1,3)</f>
        <v>-1.0999999999999999E-2</v>
      </c>
      <c r="Q18">
        <f>+J18-L18</f>
        <v>-9308642</v>
      </c>
    </row>
    <row r="19" spans="2:17">
      <c r="B19" t="s">
        <v>65</v>
      </c>
      <c r="C19" t="s">
        <v>10</v>
      </c>
      <c r="D19">
        <f>-C57-C59-C60-C61-C58</f>
        <v>54163836</v>
      </c>
      <c r="E19">
        <f>-D57-D59-D60-D61-D58</f>
        <v>48534979</v>
      </c>
      <c r="F19">
        <f>+[1]cálculos!D19</f>
        <v>197216461</v>
      </c>
      <c r="H19" t="s">
        <v>22</v>
      </c>
    </row>
    <row r="20" spans="2:17">
      <c r="B20" t="s">
        <v>84</v>
      </c>
      <c r="C20" t="s">
        <v>10</v>
      </c>
      <c r="D20">
        <f>+C70</f>
        <v>48309014</v>
      </c>
      <c r="E20">
        <f>+D70</f>
        <v>50784487</v>
      </c>
      <c r="F20">
        <f>+[1]cálculos!D20</f>
        <v>156743915</v>
      </c>
      <c r="H20" t="s">
        <v>60</v>
      </c>
      <c r="I20" t="s">
        <v>13</v>
      </c>
      <c r="J20">
        <f>+D11</f>
        <v>695658413</v>
      </c>
      <c r="K20">
        <f>ROUND(J20/J21,4)*100</f>
        <v>81.510000000000005</v>
      </c>
      <c r="L20">
        <f>+E11</f>
        <v>695418156</v>
      </c>
      <c r="M20">
        <f>ROUND(L20/L21,4)*100</f>
        <v>80.600000000000009</v>
      </c>
      <c r="O20">
        <f>ROUND((K20/M20)-1,4)</f>
        <v>1.1299999999999999E-2</v>
      </c>
      <c r="P20">
        <f>ROUND((J20/L20)-1,3)</f>
        <v>0</v>
      </c>
      <c r="Q20">
        <f>+J20-L20</f>
        <v>240257</v>
      </c>
    </row>
    <row r="21" spans="2:17">
      <c r="B21" t="s">
        <v>25</v>
      </c>
      <c r="C21" t="s">
        <v>10</v>
      </c>
      <c r="D21">
        <f>+C64</f>
        <v>-7246018</v>
      </c>
      <c r="E21">
        <f>+D64</f>
        <v>-5539379</v>
      </c>
      <c r="F21">
        <f>+[1]cálculos!D21</f>
        <v>-24172052</v>
      </c>
      <c r="H21" t="s">
        <v>21</v>
      </c>
      <c r="J21">
        <f>+J18</f>
        <v>853452617</v>
      </c>
      <c r="K21" t="s">
        <v>5</v>
      </c>
      <c r="L21">
        <f>+L18</f>
        <v>862761259</v>
      </c>
      <c r="M21" t="s">
        <v>5</v>
      </c>
      <c r="P21">
        <f>ROUND((J21/L21)-1,3)</f>
        <v>-1.0999999999999999E-2</v>
      </c>
      <c r="Q21">
        <f>+J21-L21</f>
        <v>-9308642</v>
      </c>
    </row>
    <row r="22" spans="2:17">
      <c r="B22" t="s">
        <v>27</v>
      </c>
      <c r="C22" t="s">
        <v>10</v>
      </c>
      <c r="D22">
        <f>+J32</f>
        <v>31677490</v>
      </c>
      <c r="E22">
        <f>+K32</f>
        <v>0</v>
      </c>
      <c r="F22">
        <f>+[1]cálculos!D22</f>
        <v>114150232</v>
      </c>
      <c r="H22" t="s">
        <v>23</v>
      </c>
    </row>
    <row r="23" spans="2:17">
      <c r="B23" t="s">
        <v>28</v>
      </c>
      <c r="C23" t="s">
        <v>10</v>
      </c>
      <c r="D23">
        <f>+C74</f>
        <v>18957072</v>
      </c>
      <c r="E23">
        <f>+D74</f>
        <v>20741038</v>
      </c>
      <c r="F23">
        <f>+[1]cálculos!D23</f>
        <v>59979299</v>
      </c>
      <c r="H23" t="s">
        <v>24</v>
      </c>
      <c r="J23">
        <f>+Anualizados!C13</f>
        <v>180147133</v>
      </c>
      <c r="K23">
        <f>ROUND(J23/J24,2)</f>
        <v>6.96</v>
      </c>
      <c r="L23">
        <f>+F20-F21</f>
        <v>180915967</v>
      </c>
      <c r="M23">
        <f>ROUND(L23/L24,2)</f>
        <v>7.48</v>
      </c>
      <c r="O23">
        <f>ROUND((K23/M23)-1,4)</f>
        <v>-6.9500000000000006E-2</v>
      </c>
      <c r="P23">
        <f>ROUND((J23/L23)-1,3)</f>
        <v>-4.0000000000000001E-3</v>
      </c>
      <c r="Q23">
        <f>+J23-L23</f>
        <v>-768834</v>
      </c>
    </row>
    <row r="24" spans="2:17" ht="13.5" thickBot="1">
      <c r="B24" t="s">
        <v>29</v>
      </c>
      <c r="C24" t="s">
        <v>10</v>
      </c>
      <c r="D24">
        <f>+C71</f>
        <v>-9417339</v>
      </c>
      <c r="E24">
        <f>+D71</f>
        <v>-8654849</v>
      </c>
      <c r="F24">
        <f>+[1]cálculos!D24</f>
        <v>-35769001</v>
      </c>
      <c r="H24" t="s">
        <v>26</v>
      </c>
      <c r="J24">
        <f>+Anualizados!C20</f>
        <v>25878691</v>
      </c>
      <c r="L24">
        <f>+L28</f>
        <v>24172052</v>
      </c>
      <c r="P24">
        <f>ROUND((J24/L24)-1,3)</f>
        <v>7.0999999999999994E-2</v>
      </c>
      <c r="Q24">
        <f>+J24-L24</f>
        <v>1706639</v>
      </c>
    </row>
    <row r="25" spans="2:17" ht="13.5" thickBot="1">
      <c r="B25" t="s">
        <v>66</v>
      </c>
      <c r="C25" t="s">
        <v>10</v>
      </c>
      <c r="D25">
        <f>+C59</f>
        <v>-15991664</v>
      </c>
      <c r="E25">
        <f>+D59</f>
        <v>-13122199</v>
      </c>
      <c r="F25">
        <f>+[1]cálculos!D25</f>
        <v>-55225495</v>
      </c>
      <c r="H25" t="s">
        <v>30</v>
      </c>
    </row>
    <row r="26" spans="2:17" ht="11.25" customHeight="1">
      <c r="H26" t="s">
        <v>61</v>
      </c>
      <c r="I26" t="s">
        <v>13</v>
      </c>
      <c r="J26">
        <f>+D23</f>
        <v>18957072</v>
      </c>
      <c r="L26">
        <f>+F23</f>
        <v>59979299</v>
      </c>
      <c r="P26">
        <v>1000</v>
      </c>
    </row>
    <row r="27" spans="2:17">
      <c r="D27" t="str">
        <f>+D4</f>
        <v>Marzo 2013</v>
      </c>
      <c r="E27" t="str">
        <f>+E16</f>
        <v>Marzo 2012</v>
      </c>
      <c r="F27" t="str">
        <f>+E4</f>
        <v>Diciembre 2012</v>
      </c>
      <c r="H27" t="s">
        <v>32</v>
      </c>
      <c r="I27" t="s">
        <v>13</v>
      </c>
      <c r="J27">
        <f>-D24</f>
        <v>9417339</v>
      </c>
      <c r="L27">
        <f>-F24</f>
        <v>35769001</v>
      </c>
    </row>
    <row r="28" spans="2:17">
      <c r="B28" t="s">
        <v>55</v>
      </c>
      <c r="C28" t="s">
        <v>10</v>
      </c>
      <c r="D28">
        <f>+Flujo!F23</f>
        <v>61568679</v>
      </c>
      <c r="E28">
        <f>+Flujo!G23</f>
        <v>59245921</v>
      </c>
      <c r="F28">
        <f>+[1]cálculos!D28</f>
        <v>202700626</v>
      </c>
      <c r="H28" t="s">
        <v>33</v>
      </c>
      <c r="I28" t="s">
        <v>13</v>
      </c>
      <c r="J28">
        <f>-D21</f>
        <v>7246018</v>
      </c>
      <c r="L28">
        <f>-F21</f>
        <v>24172052</v>
      </c>
    </row>
    <row r="29" spans="2:17">
      <c r="B29" t="s">
        <v>56</v>
      </c>
      <c r="C29" t="s">
        <v>10</v>
      </c>
      <c r="D29">
        <f>+Flujo!F49</f>
        <v>-32587786</v>
      </c>
      <c r="E29">
        <f>+Flujo!G49</f>
        <v>-32504114</v>
      </c>
      <c r="F29">
        <f>+[1]cálculos!D29</f>
        <v>-105369199</v>
      </c>
      <c r="H29" t="s">
        <v>67</v>
      </c>
      <c r="I29" t="s">
        <v>13</v>
      </c>
      <c r="J29">
        <f>-D25</f>
        <v>15991664</v>
      </c>
      <c r="L29">
        <f>-F25</f>
        <v>55225495</v>
      </c>
    </row>
    <row r="30" spans="2:17">
      <c r="B30" t="s">
        <v>57</v>
      </c>
      <c r="C30" t="s">
        <v>10</v>
      </c>
      <c r="D30">
        <f>+Flujo!F67</f>
        <v>-4422248</v>
      </c>
      <c r="E30">
        <f>+Flujo!G67</f>
        <v>24612239</v>
      </c>
      <c r="F30">
        <f>+[1]cálculos!D30</f>
        <v>-66677955</v>
      </c>
      <c r="H30" t="s">
        <v>68</v>
      </c>
      <c r="I30" t="s">
        <v>13</v>
      </c>
      <c r="J30">
        <f>-C72</f>
        <v>-19934603</v>
      </c>
      <c r="L30">
        <f>-E72</f>
        <v>-60995615</v>
      </c>
    </row>
    <row r="31" spans="2:17">
      <c r="B31" t="s">
        <v>31</v>
      </c>
      <c r="C31" t="s">
        <v>10</v>
      </c>
      <c r="D31">
        <f>SUM(D28:D30)</f>
        <v>24558645</v>
      </c>
      <c r="E31">
        <f>SUM(E28:E30)</f>
        <v>51354046</v>
      </c>
      <c r="F31">
        <f>SUM(F28:F30)</f>
        <v>30653472</v>
      </c>
      <c r="H31" t="s">
        <v>36</v>
      </c>
      <c r="I31" t="s">
        <v>13</v>
      </c>
      <c r="J31">
        <v>0</v>
      </c>
      <c r="L31">
        <v>0</v>
      </c>
    </row>
    <row r="32" spans="2:17">
      <c r="B32" t="s">
        <v>34</v>
      </c>
      <c r="C32" t="s">
        <v>10</v>
      </c>
      <c r="D32">
        <f>+Flujo!F75</f>
        <v>37206648</v>
      </c>
      <c r="E32">
        <f>+Flujo!G75</f>
        <v>6553176</v>
      </c>
      <c r="F32">
        <f>+[1]cálculos!D32</f>
        <v>6553176</v>
      </c>
      <c r="H32" t="s">
        <v>27</v>
      </c>
      <c r="J32">
        <f>SUM(J26:J31)</f>
        <v>31677490</v>
      </c>
      <c r="L32">
        <f>SUM(L26:L31)</f>
        <v>114150232</v>
      </c>
      <c r="M32">
        <f>ROUND((J32/L32)-1,4)</f>
        <v>-0.72250000000000003</v>
      </c>
    </row>
    <row r="33" spans="2:18">
      <c r="B33" t="s">
        <v>35</v>
      </c>
      <c r="C33" t="s">
        <v>10</v>
      </c>
      <c r="D33">
        <f>+D32+D31</f>
        <v>61765293</v>
      </c>
      <c r="E33">
        <f>+E32+E31</f>
        <v>57907222</v>
      </c>
      <c r="F33">
        <f>+F32+F31</f>
        <v>37206648</v>
      </c>
    </row>
    <row r="35" spans="2:18">
      <c r="B35" t="s">
        <v>110</v>
      </c>
      <c r="C35" t="s">
        <v>318</v>
      </c>
      <c r="D35">
        <f>+[1]cálculos!$D$13</f>
        <v>583787641</v>
      </c>
      <c r="H35" t="s">
        <v>62</v>
      </c>
      <c r="J35">
        <f>+D18</f>
        <v>108297302</v>
      </c>
      <c r="L35">
        <f>+E18</f>
        <v>108709045</v>
      </c>
      <c r="P35">
        <f>ROUND((J35/L35)-1,4)</f>
        <v>-3.8E-3</v>
      </c>
    </row>
    <row r="36" spans="2:18" ht="13.5" thickBot="1">
      <c r="B36" t="s">
        <v>110</v>
      </c>
      <c r="C36" t="s">
        <v>149</v>
      </c>
      <c r="D36">
        <f>+[1]cálculos!$E$13</f>
        <v>579711900</v>
      </c>
    </row>
    <row r="37" spans="2:18" ht="13.5" thickBot="1">
      <c r="B37" t="s">
        <v>110</v>
      </c>
      <c r="C37" t="s">
        <v>325</v>
      </c>
      <c r="D37">
        <f>+[2]cálculos!$D$13</f>
        <v>600452938</v>
      </c>
      <c r="H37" t="s">
        <v>37</v>
      </c>
      <c r="R37" t="s">
        <v>5</v>
      </c>
    </row>
    <row r="38" spans="2:18">
      <c r="B38" t="s">
        <v>4</v>
      </c>
      <c r="C38" t="s">
        <v>149</v>
      </c>
      <c r="D38">
        <f>+[1]cálculos!$E$8</f>
        <v>1743023892</v>
      </c>
      <c r="H38" t="s">
        <v>38</v>
      </c>
    </row>
    <row r="39" spans="2:18">
      <c r="B39" t="s">
        <v>4</v>
      </c>
      <c r="C39" t="s">
        <v>325</v>
      </c>
      <c r="D39">
        <f>+[2]cálculos!$D$8</f>
        <v>1817024151</v>
      </c>
      <c r="H39" t="s">
        <v>39</v>
      </c>
      <c r="I39" t="s">
        <v>13</v>
      </c>
      <c r="J39">
        <f>+Anualizados!C6</f>
        <v>58195333</v>
      </c>
      <c r="K39">
        <f>ROUND(J39/J40,4)*100</f>
        <v>9.67</v>
      </c>
      <c r="L39">
        <f>+E74</f>
        <v>59979299</v>
      </c>
      <c r="M39">
        <f>ROUND(L39/L40,4)*100</f>
        <v>10.31</v>
      </c>
      <c r="O39">
        <f>ROUND((K39/M39)-1,4)</f>
        <v>-6.2100000000000002E-2</v>
      </c>
      <c r="P39">
        <f>ROUND((J39/L39)-1,3)</f>
        <v>-0.03</v>
      </c>
      <c r="Q39">
        <f>+J39-L39</f>
        <v>-1783966</v>
      </c>
    </row>
    <row r="40" spans="2:18">
      <c r="H40" t="s">
        <v>111</v>
      </c>
      <c r="I40" t="s">
        <v>5</v>
      </c>
      <c r="J40">
        <f>ROUND((D37+D13)/2,0)</f>
        <v>601598826</v>
      </c>
      <c r="L40">
        <f>ROUND((D35+D36)/2,0)</f>
        <v>581749771</v>
      </c>
      <c r="P40">
        <f>ROUND((J40/L40)-1,3)</f>
        <v>3.4000000000000002E-2</v>
      </c>
      <c r="Q40">
        <f>+J40-L40</f>
        <v>19849055</v>
      </c>
    </row>
    <row r="41" spans="2:18">
      <c r="B41" t="s">
        <v>63</v>
      </c>
      <c r="C41" t="s">
        <v>333</v>
      </c>
      <c r="D41" t="s">
        <v>334</v>
      </c>
      <c r="H41" t="s">
        <v>40</v>
      </c>
    </row>
    <row r="42" spans="2:18">
      <c r="B42">
        <f>+[3]cálculos!B42</f>
        <v>40317</v>
      </c>
      <c r="D42">
        <v>0</v>
      </c>
      <c r="H42" t="s">
        <v>39</v>
      </c>
      <c r="I42" t="s">
        <v>13</v>
      </c>
      <c r="J42">
        <f>+J39</f>
        <v>58195333</v>
      </c>
      <c r="K42">
        <f>ROUND(J42/J43,4)*100</f>
        <v>3.17</v>
      </c>
      <c r="L42">
        <f>+L39</f>
        <v>59979299</v>
      </c>
      <c r="M42">
        <f>ROUND(L42/L43,4)*100</f>
        <v>3.37</v>
      </c>
      <c r="O42">
        <f>ROUND((K42/M42)-1,4)</f>
        <v>-5.9299999999999999E-2</v>
      </c>
      <c r="P42">
        <f>ROUND((J42/L42)-1,3)</f>
        <v>-0.03</v>
      </c>
      <c r="Q42">
        <f>+J42-L42</f>
        <v>-1783966</v>
      </c>
    </row>
    <row r="43" spans="2:18">
      <c r="B43">
        <f>+[3]cálculos!B43</f>
        <v>40500</v>
      </c>
      <c r="D43">
        <v>0</v>
      </c>
      <c r="H43" t="s">
        <v>41</v>
      </c>
      <c r="I43" t="s">
        <v>5</v>
      </c>
      <c r="J43">
        <f>ROUND((+D8+D39)/2,0)</f>
        <v>1832947427</v>
      </c>
      <c r="L43">
        <f>ROUND((E8+D38)/2,0)</f>
        <v>1781155781</v>
      </c>
      <c r="P43">
        <f>ROUND((J43/L43)-1,3)</f>
        <v>2.9000000000000001E-2</v>
      </c>
      <c r="Q43">
        <f>+J43-L43</f>
        <v>51791646</v>
      </c>
    </row>
    <row r="44" spans="2:18">
      <c r="B44">
        <f>+[3]cálculos!B44</f>
        <v>40681</v>
      </c>
      <c r="D44">
        <f>+[3]cálculos!$C$44</f>
        <v>34.658000000000001</v>
      </c>
      <c r="H44" t="s">
        <v>42</v>
      </c>
    </row>
    <row r="45" spans="2:18">
      <c r="D45">
        <v>17.015999999999998</v>
      </c>
      <c r="H45" t="s">
        <v>43</v>
      </c>
      <c r="I45" t="s">
        <v>13</v>
      </c>
      <c r="J45">
        <f>+J42*1000</f>
        <v>58195333000</v>
      </c>
      <c r="K45">
        <f>ROUND(J45/J46,2)</f>
        <v>58.2</v>
      </c>
      <c r="L45">
        <f>+L39*1000</f>
        <v>59979299000</v>
      </c>
      <c r="M45">
        <f>ROUND(L45/L46,2)</f>
        <v>59.98</v>
      </c>
      <c r="O45">
        <f>ROUND((K45/M45)-1,4)</f>
        <v>-2.9700000000000001E-2</v>
      </c>
      <c r="P45">
        <f>ROUND((J45/L45)-1,3)</f>
        <v>-0.03</v>
      </c>
    </row>
    <row r="46" spans="2:18">
      <c r="B46" t="s">
        <v>335</v>
      </c>
      <c r="C46">
        <v>17.764399999999998</v>
      </c>
      <c r="H46" t="s">
        <v>44</v>
      </c>
      <c r="J46">
        <v>1000000000</v>
      </c>
      <c r="L46">
        <v>1000000000</v>
      </c>
      <c r="P46">
        <f>ROUND((J46/L46)-1,3)</f>
        <v>0</v>
      </c>
    </row>
    <row r="47" spans="2:18">
      <c r="B47" t="s">
        <v>336</v>
      </c>
      <c r="C47">
        <v>37.908999999999999</v>
      </c>
      <c r="H47" t="s">
        <v>45</v>
      </c>
      <c r="L47" t="s">
        <v>5</v>
      </c>
    </row>
    <row r="48" spans="2:18">
      <c r="C48">
        <f>SUM(C46:C47)</f>
        <v>55.673400000000001</v>
      </c>
      <c r="D48">
        <f>SUM(D42:D47)</f>
        <v>51.673999999999999</v>
      </c>
    </row>
    <row r="49" spans="2:16">
      <c r="H49" t="s">
        <v>46</v>
      </c>
      <c r="I49" t="s">
        <v>13</v>
      </c>
      <c r="J49">
        <f>+C48</f>
        <v>55.673400000000001</v>
      </c>
      <c r="K49">
        <f>ROUND(J49/J50,4)*100</f>
        <v>5.6099999999999994</v>
      </c>
      <c r="L49">
        <f>+D48</f>
        <v>51.673999999999999</v>
      </c>
      <c r="M49">
        <f>ROUND(L49/L50,4)*100</f>
        <v>5.36</v>
      </c>
      <c r="O49">
        <f>ROUND((K49/M49)-1,4)</f>
        <v>4.6600000000000003E-2</v>
      </c>
      <c r="P49">
        <f>ROUND((J49/L49)-1,3)</f>
        <v>7.6999999999999999E-2</v>
      </c>
    </row>
    <row r="50" spans="2:16">
      <c r="H50" t="s">
        <v>47</v>
      </c>
      <c r="J50">
        <v>993.27</v>
      </c>
      <c r="K50" t="s">
        <v>5</v>
      </c>
      <c r="L50">
        <f>+[1]cálculos!$J$50</f>
        <v>964.84</v>
      </c>
      <c r="M50" t="s">
        <v>5</v>
      </c>
      <c r="P50">
        <f>ROUND((J50/L50)-1,3)</f>
        <v>2.9000000000000001E-2</v>
      </c>
    </row>
    <row r="55" spans="2:16">
      <c r="C55" t="str">
        <f>+D16</f>
        <v>Marzo 2013</v>
      </c>
      <c r="D55" t="str">
        <f>+E16</f>
        <v>Marzo 2012</v>
      </c>
      <c r="E55" t="str">
        <f>+F16</f>
        <v>Diciembre 2012</v>
      </c>
    </row>
    <row r="56" spans="2:16">
      <c r="B56" t="s">
        <v>127</v>
      </c>
      <c r="C56">
        <f>+Resultado!D7</f>
        <v>108297302</v>
      </c>
      <c r="D56">
        <f>+Resultado!E7</f>
        <v>108709045</v>
      </c>
      <c r="E56">
        <f>+[1]cálculos!C56</f>
        <v>383027125</v>
      </c>
    </row>
    <row r="57" spans="2:16">
      <c r="B57" t="s">
        <v>128</v>
      </c>
      <c r="C57">
        <f>+Resultado!D8</f>
        <v>-6812889</v>
      </c>
      <c r="D57">
        <f>+Resultado!E8</f>
        <v>-7898430</v>
      </c>
      <c r="E57">
        <f>+[1]cálculos!C57</f>
        <v>-29164206</v>
      </c>
    </row>
    <row r="58" spans="2:16">
      <c r="B58" t="s">
        <v>112</v>
      </c>
      <c r="C58">
        <f>+Resultado!D9</f>
        <v>-9568978</v>
      </c>
      <c r="D58">
        <f>+Resultado!E9</f>
        <v>-9174532</v>
      </c>
      <c r="E58">
        <f>+[1]cálculos!C58</f>
        <v>-38968916</v>
      </c>
    </row>
    <row r="59" spans="2:16">
      <c r="B59" t="s">
        <v>113</v>
      </c>
      <c r="C59">
        <f>+Resultado!D10</f>
        <v>-15991664</v>
      </c>
      <c r="D59">
        <f>+Resultado!E10</f>
        <v>-13122199</v>
      </c>
      <c r="E59">
        <f>+[1]cálculos!C59</f>
        <v>-55225495</v>
      </c>
    </row>
    <row r="60" spans="2:16">
      <c r="B60" t="s">
        <v>129</v>
      </c>
      <c r="C60">
        <f>+Resultado!D11</f>
        <v>0</v>
      </c>
      <c r="D60">
        <f>+Resultado!E11</f>
        <v>0</v>
      </c>
      <c r="E60">
        <f>+[1]cálculos!C60</f>
        <v>0</v>
      </c>
    </row>
    <row r="61" spans="2:16">
      <c r="B61" t="s">
        <v>130</v>
      </c>
      <c r="C61">
        <f>+Resultado!D12</f>
        <v>-21790305</v>
      </c>
      <c r="D61">
        <f>+Resultado!E12</f>
        <v>-18339818</v>
      </c>
      <c r="E61">
        <f>+[1]cálculos!C61</f>
        <v>-73857844</v>
      </c>
    </row>
    <row r="62" spans="2:16">
      <c r="B62" t="s">
        <v>92</v>
      </c>
      <c r="C62">
        <f>SUM(C56:C61)</f>
        <v>54133466</v>
      </c>
      <c r="D62">
        <f>SUM(D56:D61)</f>
        <v>60174066</v>
      </c>
      <c r="E62">
        <f>SUM(E56:E61)</f>
        <v>185810664</v>
      </c>
    </row>
    <row r="63" spans="2:16">
      <c r="B63" t="s">
        <v>93</v>
      </c>
      <c r="C63">
        <f>+Resultado!D14</f>
        <v>1729666</v>
      </c>
      <c r="D63">
        <f>+Resultado!E14</f>
        <v>1623721</v>
      </c>
      <c r="E63">
        <f>+[1]cálculos!C63</f>
        <v>8388892</v>
      </c>
    </row>
    <row r="64" spans="2:16" ht="12.75" customHeight="1">
      <c r="B64" t="s">
        <v>94</v>
      </c>
      <c r="C64">
        <f>+Resultado!D15</f>
        <v>-7246018</v>
      </c>
      <c r="D64">
        <f>+Resultado!E15</f>
        <v>-5539379</v>
      </c>
      <c r="E64">
        <f>+[1]cálculos!C64</f>
        <v>-24172052</v>
      </c>
    </row>
    <row r="65" spans="2:5">
      <c r="B65" t="s">
        <v>95</v>
      </c>
      <c r="C65">
        <f>+Resultado!D16</f>
        <v>9691</v>
      </c>
      <c r="D65">
        <f>+Resultado!E16</f>
        <v>3792</v>
      </c>
      <c r="E65">
        <f>+[1]cálculos!C65</f>
        <v>-26734</v>
      </c>
    </row>
    <row r="66" spans="2:5">
      <c r="B66" t="s">
        <v>96</v>
      </c>
      <c r="C66">
        <f>+Resultado!D17</f>
        <v>-876035</v>
      </c>
      <c r="D66">
        <f>+Resultado!E17</f>
        <v>-5783206</v>
      </c>
      <c r="E66">
        <f>+[1]cálculos!C66</f>
        <v>-13885549</v>
      </c>
    </row>
    <row r="67" spans="2:5">
      <c r="B67" t="s">
        <v>97</v>
      </c>
      <c r="C67">
        <f>SUM(C63:C66)</f>
        <v>-6382696</v>
      </c>
      <c r="D67">
        <f>SUM(D63:D66)</f>
        <v>-9695072</v>
      </c>
      <c r="E67">
        <f>SUM(E63:E66)</f>
        <v>-29695443</v>
      </c>
    </row>
    <row r="68" spans="2:5">
      <c r="B68" t="s">
        <v>105</v>
      </c>
      <c r="C68">
        <f>+Resultado!D13</f>
        <v>558244</v>
      </c>
      <c r="D68">
        <f>+Resultado!E13</f>
        <v>305493</v>
      </c>
      <c r="E68">
        <f>+[1]cálculos!C68</f>
        <v>628694</v>
      </c>
    </row>
    <row r="69" spans="2:5">
      <c r="B69" t="s">
        <v>98</v>
      </c>
    </row>
    <row r="70" spans="2:5">
      <c r="B70" t="s">
        <v>99</v>
      </c>
      <c r="C70">
        <f>+C62+C67+C68+C69</f>
        <v>48309014</v>
      </c>
      <c r="D70">
        <f>+D62+D67+D68+D69</f>
        <v>50784487</v>
      </c>
      <c r="E70">
        <f>+E68+E67+E62</f>
        <v>156743915</v>
      </c>
    </row>
    <row r="71" spans="2:5">
      <c r="B71" t="s">
        <v>100</v>
      </c>
      <c r="C71">
        <f>+Resultado!D20</f>
        <v>-9417339</v>
      </c>
      <c r="D71">
        <f>+Resultado!E20</f>
        <v>-8654849</v>
      </c>
      <c r="E71">
        <f>+[1]cálculos!C71</f>
        <v>-35769001</v>
      </c>
    </row>
    <row r="72" spans="2:5">
      <c r="B72" t="s">
        <v>101</v>
      </c>
      <c r="C72">
        <f>+Resultado!D26</f>
        <v>19934603</v>
      </c>
      <c r="D72">
        <f>+Resultado!E26</f>
        <v>21388600</v>
      </c>
      <c r="E72">
        <f>+[1]cálculos!C72</f>
        <v>60995615</v>
      </c>
    </row>
    <row r="73" spans="2:5">
      <c r="B73" t="s">
        <v>106</v>
      </c>
      <c r="C73">
        <f>+C70+C71</f>
        <v>38891675</v>
      </c>
      <c r="D73">
        <f>+D70+D71</f>
        <v>42129638</v>
      </c>
      <c r="E73">
        <f>+[1]cálculos!C73</f>
        <v>120974914</v>
      </c>
    </row>
    <row r="74" spans="2:5" ht="13.5" thickBot="1">
      <c r="B74" t="s">
        <v>102</v>
      </c>
      <c r="C74">
        <f>+C70+C71-C72</f>
        <v>18957072</v>
      </c>
      <c r="D74">
        <f>+D70+D71-D72</f>
        <v>20741038</v>
      </c>
      <c r="E74">
        <f>+[1]cálculos!C74</f>
        <v>59979299</v>
      </c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F76"/>
  <sheetViews>
    <sheetView showGridLines="0" topLeftCell="A34" workbookViewId="0">
      <selection activeCell="F56" sqref="F56"/>
    </sheetView>
  </sheetViews>
  <sheetFormatPr baseColWidth="10" defaultRowHeight="12.75"/>
  <cols>
    <col min="1" max="1" width="10.42578125" bestFit="1" customWidth="1"/>
    <col min="2" max="2" width="68.7109375" customWidth="1"/>
    <col min="3" max="3" width="7.7109375" customWidth="1"/>
    <col min="4" max="5" width="16.42578125" bestFit="1" customWidth="1"/>
  </cols>
  <sheetData>
    <row r="2" spans="2:6" ht="21.75" customHeight="1"/>
    <row r="3" spans="2:6" ht="13.5" thickBot="1"/>
    <row r="4" spans="2:6">
      <c r="B4" s="10" t="s">
        <v>158</v>
      </c>
      <c r="C4" s="10" t="s">
        <v>159</v>
      </c>
      <c r="D4">
        <v>41364</v>
      </c>
      <c r="E4">
        <v>41274</v>
      </c>
    </row>
    <row r="5" spans="2:6" ht="13.5" thickBot="1">
      <c r="B5" s="10"/>
      <c r="C5" s="10"/>
      <c r="D5" t="s">
        <v>10</v>
      </c>
      <c r="E5" t="s">
        <v>10</v>
      </c>
      <c r="F5" t="s">
        <v>89</v>
      </c>
    </row>
    <row r="7" spans="2:6" ht="13.5" customHeight="1" thickBot="1">
      <c r="B7" t="s">
        <v>160</v>
      </c>
    </row>
    <row r="8" spans="2:6">
      <c r="B8" t="s">
        <v>161</v>
      </c>
      <c r="C8">
        <v>7</v>
      </c>
      <c r="D8">
        <v>61765293</v>
      </c>
      <c r="E8">
        <v>37206648</v>
      </c>
      <c r="F8">
        <f>+(D8-E8)/1000</f>
        <v>24558.645</v>
      </c>
    </row>
    <row r="9" spans="2:6" ht="13.5" hidden="1" customHeight="1" thickBot="1">
      <c r="B9" t="s">
        <v>162</v>
      </c>
      <c r="C9">
        <v>9</v>
      </c>
      <c r="E9">
        <v>0</v>
      </c>
      <c r="F9">
        <f t="shared" ref="F9:F72" si="0">+(D9-E9)/1000</f>
        <v>0</v>
      </c>
    </row>
    <row r="10" spans="2:6">
      <c r="B10" t="s">
        <v>163</v>
      </c>
      <c r="D10">
        <v>1272532</v>
      </c>
      <c r="E10">
        <v>1780010</v>
      </c>
      <c r="F10">
        <f t="shared" si="0"/>
        <v>-507.47800000000001</v>
      </c>
    </row>
    <row r="11" spans="2:6">
      <c r="B11" t="s">
        <v>164</v>
      </c>
      <c r="C11">
        <v>8</v>
      </c>
      <c r="D11">
        <v>86117559</v>
      </c>
      <c r="E11">
        <v>78145805</v>
      </c>
      <c r="F11">
        <f t="shared" si="0"/>
        <v>7971.7539999999999</v>
      </c>
    </row>
    <row r="12" spans="2:6" ht="15" customHeight="1" thickBot="1">
      <c r="B12" t="s">
        <v>165</v>
      </c>
      <c r="C12">
        <v>9</v>
      </c>
      <c r="D12">
        <v>15260</v>
      </c>
      <c r="E12">
        <v>8215</v>
      </c>
      <c r="F12">
        <f t="shared" si="0"/>
        <v>7.0449999999999999</v>
      </c>
    </row>
    <row r="13" spans="2:6" ht="15" customHeight="1" thickBot="1">
      <c r="B13" t="s">
        <v>166</v>
      </c>
      <c r="C13">
        <v>10</v>
      </c>
      <c r="D13">
        <v>4190937</v>
      </c>
      <c r="E13">
        <v>4383030</v>
      </c>
      <c r="F13">
        <f t="shared" si="0"/>
        <v>-192.09299999999999</v>
      </c>
    </row>
    <row r="14" spans="2:6" ht="15" customHeight="1" thickBot="1">
      <c r="B14" t="s">
        <v>167</v>
      </c>
      <c r="D14">
        <v>1565336</v>
      </c>
      <c r="E14">
        <v>1413152</v>
      </c>
      <c r="F14">
        <f t="shared" si="0"/>
        <v>152.184</v>
      </c>
    </row>
    <row r="15" spans="2:6" ht="36.75" customHeight="1">
      <c r="B15" t="s">
        <v>168</v>
      </c>
      <c r="D15">
        <f>SUM(D8:D14)</f>
        <v>154926917</v>
      </c>
      <c r="E15">
        <f>SUM(E8:E14)</f>
        <v>122936860</v>
      </c>
      <c r="F15">
        <f t="shared" si="0"/>
        <v>31990.057000000001</v>
      </c>
    </row>
    <row r="16" spans="2:6" ht="20.25" hidden="1" customHeight="1" thickBot="1">
      <c r="B16" t="s">
        <v>169</v>
      </c>
      <c r="D16">
        <v>0</v>
      </c>
      <c r="E16">
        <v>0</v>
      </c>
      <c r="F16">
        <f t="shared" si="0"/>
        <v>0</v>
      </c>
    </row>
    <row r="17" spans="2:6" ht="18" hidden="1" customHeight="1" thickBot="1">
      <c r="B17" t="s">
        <v>170</v>
      </c>
      <c r="D17">
        <v>0</v>
      </c>
      <c r="E17">
        <v>0</v>
      </c>
      <c r="F17">
        <f t="shared" si="0"/>
        <v>0</v>
      </c>
    </row>
    <row r="18" spans="2:6" ht="39" hidden="1" customHeight="1" thickBot="1">
      <c r="B18" t="s">
        <v>171</v>
      </c>
      <c r="D18">
        <v>0</v>
      </c>
      <c r="E18">
        <v>0</v>
      </c>
      <c r="F18">
        <f t="shared" si="0"/>
        <v>0</v>
      </c>
    </row>
    <row r="19" spans="2:6" ht="15" customHeight="1">
      <c r="F19">
        <f t="shared" si="0"/>
        <v>0</v>
      </c>
    </row>
    <row r="20" spans="2:6" ht="15" customHeight="1">
      <c r="B20" t="s">
        <v>172</v>
      </c>
      <c r="D20">
        <f>+D15</f>
        <v>154926917</v>
      </c>
      <c r="E20">
        <f>+E15</f>
        <v>122936860</v>
      </c>
      <c r="F20">
        <f t="shared" si="0"/>
        <v>31990.057000000001</v>
      </c>
    </row>
    <row r="21" spans="2:6" ht="15" customHeight="1">
      <c r="F21">
        <f t="shared" si="0"/>
        <v>0</v>
      </c>
    </row>
    <row r="22" spans="2:6" ht="15" customHeight="1">
      <c r="B22" t="s">
        <v>173</v>
      </c>
      <c r="F22">
        <f t="shared" si="0"/>
        <v>0</v>
      </c>
    </row>
    <row r="23" spans="2:6" ht="15" hidden="1" customHeight="1" thickBot="1">
      <c r="B23" t="s">
        <v>174</v>
      </c>
      <c r="C23">
        <v>7</v>
      </c>
      <c r="F23">
        <f t="shared" si="0"/>
        <v>0</v>
      </c>
    </row>
    <row r="24" spans="2:6" ht="15" customHeight="1">
      <c r="B24" t="s">
        <v>162</v>
      </c>
      <c r="C24">
        <v>8</v>
      </c>
      <c r="D24">
        <v>7388813</v>
      </c>
      <c r="E24">
        <v>7367236</v>
      </c>
      <c r="F24">
        <f t="shared" si="0"/>
        <v>21.577000000000002</v>
      </c>
    </row>
    <row r="25" spans="2:6" ht="15" customHeight="1">
      <c r="B25" t="s">
        <v>175</v>
      </c>
      <c r="D25">
        <v>398360</v>
      </c>
      <c r="E25">
        <v>408949</v>
      </c>
      <c r="F25">
        <f t="shared" si="0"/>
        <v>-10.589</v>
      </c>
    </row>
    <row r="26" spans="2:6" ht="15" customHeight="1" thickBot="1">
      <c r="B26" t="s">
        <v>176</v>
      </c>
      <c r="C26">
        <v>8</v>
      </c>
      <c r="D26">
        <v>3039474</v>
      </c>
      <c r="E26">
        <v>3035747</v>
      </c>
      <c r="F26">
        <f t="shared" si="0"/>
        <v>3.7269999999999999</v>
      </c>
    </row>
    <row r="27" spans="2:6" ht="15" customHeight="1" thickBot="1">
      <c r="B27" t="s">
        <v>177</v>
      </c>
      <c r="C27">
        <v>11</v>
      </c>
      <c r="D27">
        <v>225245093</v>
      </c>
      <c r="E27">
        <v>225272517</v>
      </c>
      <c r="F27">
        <f t="shared" si="0"/>
        <v>-27.423999999999999</v>
      </c>
    </row>
    <row r="28" spans="2:6" ht="15" customHeight="1" thickBot="1">
      <c r="B28" t="s">
        <v>178</v>
      </c>
      <c r="C28">
        <v>12</v>
      </c>
      <c r="D28">
        <v>307581431</v>
      </c>
      <c r="E28">
        <v>307581431</v>
      </c>
      <c r="F28">
        <f t="shared" si="0"/>
        <v>0</v>
      </c>
    </row>
    <row r="29" spans="2:6" ht="15" customHeight="1" thickBot="1">
      <c r="B29" t="s">
        <v>179</v>
      </c>
      <c r="C29">
        <v>13</v>
      </c>
      <c r="D29">
        <v>1149975874</v>
      </c>
      <c r="E29">
        <v>1152360531</v>
      </c>
      <c r="F29">
        <f t="shared" si="0"/>
        <v>-2384.6570000000002</v>
      </c>
    </row>
    <row r="30" spans="2:6" ht="15" customHeight="1" thickBot="1">
      <c r="B30" t="s">
        <v>180</v>
      </c>
      <c r="C30">
        <v>23</v>
      </c>
      <c r="D30">
        <v>314740</v>
      </c>
      <c r="E30">
        <v>324398</v>
      </c>
      <c r="F30">
        <f t="shared" si="0"/>
        <v>-9.6579999999999995</v>
      </c>
    </row>
    <row r="31" spans="2:6" ht="15" customHeight="1" thickBot="1">
      <c r="B31" t="s">
        <v>181</v>
      </c>
      <c r="D31">
        <f>SUM(D24:D30)</f>
        <v>1693943785</v>
      </c>
      <c r="E31">
        <f>SUM(E24:E30)</f>
        <v>1696350809</v>
      </c>
      <c r="F31">
        <f t="shared" si="0"/>
        <v>-2407.0239999999999</v>
      </c>
    </row>
    <row r="32" spans="2:6" ht="15" customHeight="1" thickBot="1">
      <c r="F32">
        <f t="shared" si="0"/>
        <v>0</v>
      </c>
    </row>
    <row r="33" spans="2:6" ht="15" customHeight="1" thickBot="1">
      <c r="B33" t="s">
        <v>182</v>
      </c>
      <c r="D33">
        <f>+D20+D31</f>
        <v>1848870702</v>
      </c>
      <c r="E33">
        <f>+E20+E31</f>
        <v>1819287669</v>
      </c>
      <c r="F33">
        <f t="shared" si="0"/>
        <v>29583.032999999999</v>
      </c>
    </row>
    <row r="34" spans="2:6">
      <c r="F34">
        <f t="shared" si="0"/>
        <v>0</v>
      </c>
    </row>
    <row r="35" spans="2:6" ht="13.5" thickBot="1">
      <c r="F35">
        <f t="shared" si="0"/>
        <v>0</v>
      </c>
    </row>
    <row r="36" spans="2:6">
      <c r="B36" s="10" t="s">
        <v>183</v>
      </c>
      <c r="C36" s="10" t="s">
        <v>159</v>
      </c>
      <c r="D36">
        <v>41364</v>
      </c>
      <c r="E36">
        <v>41274</v>
      </c>
      <c r="F36">
        <f t="shared" si="0"/>
        <v>0.09</v>
      </c>
    </row>
    <row r="37" spans="2:6" ht="13.5" thickBot="1">
      <c r="B37" s="10"/>
      <c r="C37" s="10"/>
      <c r="D37" t="s">
        <v>10</v>
      </c>
      <c r="E37" t="s">
        <v>10</v>
      </c>
    </row>
    <row r="38" spans="2:6">
      <c r="F38">
        <f t="shared" si="0"/>
        <v>0</v>
      </c>
    </row>
    <row r="39" spans="2:6" ht="13.5" customHeight="1" thickBot="1">
      <c r="B39" t="s">
        <v>184</v>
      </c>
      <c r="F39">
        <f t="shared" si="0"/>
        <v>0</v>
      </c>
    </row>
    <row r="40" spans="2:6" ht="13.5" thickBot="1">
      <c r="B40" t="s">
        <v>185</v>
      </c>
      <c r="C40">
        <v>8</v>
      </c>
      <c r="D40">
        <v>58998456</v>
      </c>
      <c r="E40">
        <v>56804996</v>
      </c>
      <c r="F40">
        <f t="shared" si="0"/>
        <v>2193.46</v>
      </c>
    </row>
    <row r="41" spans="2:6" ht="13.5" thickBot="1">
      <c r="B41" t="s">
        <v>186</v>
      </c>
      <c r="C41">
        <v>8</v>
      </c>
      <c r="D41">
        <v>71893724</v>
      </c>
      <c r="E41">
        <v>75531641</v>
      </c>
      <c r="F41">
        <f t="shared" si="0"/>
        <v>-3637.9169999999999</v>
      </c>
    </row>
    <row r="42" spans="2:6" ht="15" customHeight="1" thickBot="1">
      <c r="B42" t="s">
        <v>187</v>
      </c>
      <c r="C42">
        <v>9</v>
      </c>
      <c r="D42">
        <v>21246393</v>
      </c>
      <c r="E42">
        <v>27329086</v>
      </c>
      <c r="F42">
        <f t="shared" si="0"/>
        <v>-6082.6930000000002</v>
      </c>
    </row>
    <row r="43" spans="2:6" ht="15" customHeight="1" thickBot="1">
      <c r="B43" t="s">
        <v>188</v>
      </c>
      <c r="C43">
        <v>15</v>
      </c>
      <c r="D43">
        <v>1186039</v>
      </c>
      <c r="E43">
        <v>1331679</v>
      </c>
      <c r="F43">
        <f t="shared" si="0"/>
        <v>-145.63999999999999</v>
      </c>
    </row>
    <row r="44" spans="2:6" ht="15" customHeight="1" thickBot="1">
      <c r="B44" t="s">
        <v>189</v>
      </c>
      <c r="D44">
        <v>2071896</v>
      </c>
      <c r="E44">
        <v>1431184</v>
      </c>
      <c r="F44">
        <f t="shared" si="0"/>
        <v>640.71199999999999</v>
      </c>
    </row>
    <row r="45" spans="2:6" ht="15" customHeight="1" thickBot="1">
      <c r="B45" t="s">
        <v>190</v>
      </c>
      <c r="C45">
        <v>19</v>
      </c>
      <c r="D45">
        <v>353550</v>
      </c>
      <c r="E45">
        <v>2972880</v>
      </c>
      <c r="F45">
        <f t="shared" si="0"/>
        <v>-2619.33</v>
      </c>
    </row>
    <row r="46" spans="2:6" ht="15" customHeight="1" thickBot="1">
      <c r="B46" t="s">
        <v>191</v>
      </c>
      <c r="D46">
        <v>2044146</v>
      </c>
      <c r="E46">
        <v>1941637</v>
      </c>
      <c r="F46">
        <f t="shared" si="0"/>
        <v>102.509</v>
      </c>
    </row>
    <row r="47" spans="2:6" ht="28.5" customHeight="1" thickBot="1">
      <c r="B47" t="s">
        <v>192</v>
      </c>
      <c r="D47">
        <f>SUM(D40:D46)</f>
        <v>157794204</v>
      </c>
      <c r="E47">
        <f>SUM(E40:E46)</f>
        <v>167343103</v>
      </c>
      <c r="F47">
        <f t="shared" si="0"/>
        <v>-9548.8989999999994</v>
      </c>
    </row>
    <row r="48" spans="2:6" ht="15" customHeight="1">
      <c r="F48">
        <f t="shared" si="0"/>
        <v>0</v>
      </c>
    </row>
    <row r="49" spans="2:6" ht="18.75" hidden="1" customHeight="1" thickBot="1">
      <c r="B49" t="s">
        <v>193</v>
      </c>
      <c r="D49">
        <v>0</v>
      </c>
      <c r="E49">
        <v>0</v>
      </c>
      <c r="F49">
        <f t="shared" si="0"/>
        <v>0</v>
      </c>
    </row>
    <row r="50" spans="2:6" ht="15" customHeight="1">
      <c r="B50" t="s">
        <v>194</v>
      </c>
      <c r="D50">
        <f>+D47</f>
        <v>157794204</v>
      </c>
      <c r="E50">
        <f>+E47</f>
        <v>167343103</v>
      </c>
      <c r="F50">
        <f t="shared" si="0"/>
        <v>-9548.8989999999994</v>
      </c>
    </row>
    <row r="51" spans="2:6" ht="15" customHeight="1">
      <c r="F51">
        <f t="shared" si="0"/>
        <v>0</v>
      </c>
    </row>
    <row r="52" spans="2:6" ht="15" customHeight="1" thickBot="1">
      <c r="B52" t="s">
        <v>195</v>
      </c>
      <c r="F52">
        <f t="shared" si="0"/>
        <v>0</v>
      </c>
    </row>
    <row r="53" spans="2:6" ht="15" customHeight="1" thickBot="1">
      <c r="B53" t="s">
        <v>339</v>
      </c>
      <c r="C53">
        <v>8</v>
      </c>
      <c r="D53">
        <v>637441567</v>
      </c>
      <c r="E53">
        <v>637349551</v>
      </c>
      <c r="F53">
        <f t="shared" si="0"/>
        <v>92.016000000000005</v>
      </c>
    </row>
    <row r="54" spans="2:6" ht="15" customHeight="1" thickBot="1">
      <c r="B54" t="s">
        <v>198</v>
      </c>
      <c r="C54">
        <v>15</v>
      </c>
      <c r="D54">
        <v>1551458</v>
      </c>
      <c r="E54">
        <v>1498799</v>
      </c>
      <c r="F54">
        <f t="shared" si="0"/>
        <v>52.658999999999999</v>
      </c>
    </row>
    <row r="55" spans="2:6" ht="15" customHeight="1" thickBot="1">
      <c r="B55" t="s">
        <v>196</v>
      </c>
      <c r="C55">
        <v>23</v>
      </c>
      <c r="D55">
        <v>1095736</v>
      </c>
      <c r="E55">
        <v>1094239</v>
      </c>
      <c r="F55">
        <f t="shared" si="0"/>
        <v>1.4970000000000001</v>
      </c>
    </row>
    <row r="56" spans="2:6" ht="15" customHeight="1" thickBot="1">
      <c r="B56" t="s">
        <v>197</v>
      </c>
      <c r="C56">
        <v>8</v>
      </c>
      <c r="D56">
        <v>37164018</v>
      </c>
      <c r="E56">
        <v>37754591</v>
      </c>
      <c r="F56">
        <f t="shared" si="0"/>
        <v>-590.57299999999998</v>
      </c>
    </row>
    <row r="57" spans="2:6" ht="15" customHeight="1" thickBot="1">
      <c r="B57" t="s">
        <v>340</v>
      </c>
      <c r="C57">
        <v>19</v>
      </c>
      <c r="D57">
        <v>9050873</v>
      </c>
      <c r="E57">
        <v>8677001</v>
      </c>
      <c r="F57">
        <f t="shared" si="0"/>
        <v>373.87200000000001</v>
      </c>
    </row>
    <row r="58" spans="2:6" ht="15" customHeight="1" thickBot="1">
      <c r="B58" t="s">
        <v>341</v>
      </c>
      <c r="D58">
        <v>9354761</v>
      </c>
      <c r="E58">
        <v>9043975</v>
      </c>
      <c r="F58">
        <f t="shared" si="0"/>
        <v>310.786</v>
      </c>
    </row>
    <row r="59" spans="2:6" ht="15" customHeight="1" thickBot="1">
      <c r="B59" t="s">
        <v>199</v>
      </c>
      <c r="D59">
        <f>SUM(D53:D58)</f>
        <v>695658413</v>
      </c>
      <c r="E59">
        <f>SUM(E53:E58)</f>
        <v>695418156</v>
      </c>
      <c r="F59">
        <f t="shared" si="0"/>
        <v>240.25700000000001</v>
      </c>
    </row>
    <row r="60" spans="2:6" ht="15" customHeight="1" thickBot="1">
      <c r="F60">
        <f t="shared" si="0"/>
        <v>0</v>
      </c>
    </row>
    <row r="61" spans="2:6" ht="15" customHeight="1" thickBot="1">
      <c r="B61" t="s">
        <v>200</v>
      </c>
      <c r="D61">
        <f>+D50+D59</f>
        <v>853452617</v>
      </c>
      <c r="E61">
        <f>+E50+E59</f>
        <v>862761259</v>
      </c>
      <c r="F61">
        <f t="shared" si="0"/>
        <v>-9308.6419999999998</v>
      </c>
    </row>
    <row r="62" spans="2:6" ht="15" customHeight="1">
      <c r="F62">
        <f t="shared" si="0"/>
        <v>0</v>
      </c>
    </row>
    <row r="63" spans="2:6" ht="15" customHeight="1">
      <c r="B63" t="s">
        <v>201</v>
      </c>
      <c r="F63">
        <f t="shared" si="0"/>
        <v>0</v>
      </c>
    </row>
    <row r="64" spans="2:6" ht="11.25" hidden="1" customHeight="1" thickBot="1">
      <c r="B64" s="10"/>
      <c r="C64" s="10"/>
      <c r="D64" s="10"/>
      <c r="E64" s="10"/>
      <c r="F64">
        <f t="shared" si="0"/>
        <v>0</v>
      </c>
    </row>
    <row r="65" spans="2:6">
      <c r="B65" t="s">
        <v>202</v>
      </c>
      <c r="C65">
        <v>3</v>
      </c>
      <c r="D65">
        <v>468358402</v>
      </c>
      <c r="E65">
        <v>468358402</v>
      </c>
      <c r="F65">
        <f t="shared" si="0"/>
        <v>0</v>
      </c>
    </row>
    <row r="66" spans="2:6">
      <c r="B66" t="s">
        <v>203</v>
      </c>
      <c r="C66">
        <v>3</v>
      </c>
      <c r="D66">
        <v>171654728</v>
      </c>
      <c r="E66">
        <v>152697656</v>
      </c>
      <c r="F66">
        <f t="shared" si="0"/>
        <v>18957.072</v>
      </c>
    </row>
    <row r="67" spans="2:6" ht="13.5" hidden="1" customHeight="1" thickBot="1">
      <c r="B67" t="s">
        <v>204</v>
      </c>
      <c r="C67">
        <v>3</v>
      </c>
      <c r="D67">
        <v>0</v>
      </c>
      <c r="E67">
        <v>0</v>
      </c>
      <c r="F67">
        <f t="shared" si="0"/>
        <v>0</v>
      </c>
    </row>
    <row r="68" spans="2:6">
      <c r="B68" t="s">
        <v>204</v>
      </c>
      <c r="C68">
        <v>3</v>
      </c>
      <c r="F68">
        <f t="shared" si="0"/>
        <v>0</v>
      </c>
    </row>
    <row r="69" spans="2:6">
      <c r="B69" t="s">
        <v>205</v>
      </c>
      <c r="C69">
        <v>3</v>
      </c>
      <c r="D69">
        <v>-37268417</v>
      </c>
      <c r="E69">
        <v>-37268417</v>
      </c>
      <c r="F69">
        <f t="shared" si="0"/>
        <v>0</v>
      </c>
    </row>
    <row r="70" spans="2:6" ht="23.25" customHeight="1" thickBot="1">
      <c r="B70" t="s">
        <v>115</v>
      </c>
      <c r="C70">
        <v>3</v>
      </c>
      <c r="D70">
        <f>SUM(D65:D69)</f>
        <v>602744713</v>
      </c>
      <c r="E70">
        <f>SUM(E65:E69)</f>
        <v>583787641</v>
      </c>
      <c r="F70">
        <f t="shared" si="0"/>
        <v>18957.072</v>
      </c>
    </row>
    <row r="71" spans="2:6" ht="15" customHeight="1" thickBot="1">
      <c r="B71" t="s">
        <v>116</v>
      </c>
      <c r="C71">
        <v>4</v>
      </c>
      <c r="D71">
        <v>392673372</v>
      </c>
      <c r="E71">
        <v>372738769</v>
      </c>
      <c r="F71">
        <f t="shared" si="0"/>
        <v>19934.602999999999</v>
      </c>
    </row>
    <row r="72" spans="2:6" ht="32.25" customHeight="1" thickBot="1">
      <c r="B72" t="s">
        <v>206</v>
      </c>
      <c r="D72">
        <f>+D70+D71</f>
        <v>995418085</v>
      </c>
      <c r="E72">
        <f>+E70+E71</f>
        <v>956526410</v>
      </c>
      <c r="F72">
        <f t="shared" si="0"/>
        <v>38891.675000000003</v>
      </c>
    </row>
    <row r="73" spans="2:6" ht="15" customHeight="1" thickBot="1">
      <c r="F73">
        <f>+(D73-E73)/1000</f>
        <v>0</v>
      </c>
    </row>
    <row r="74" spans="2:6" ht="15" customHeight="1" thickBot="1">
      <c r="B74" t="s">
        <v>207</v>
      </c>
      <c r="D74">
        <f>+D61+D72</f>
        <v>1848870702</v>
      </c>
      <c r="E74">
        <f>+E61+E72</f>
        <v>1819287669</v>
      </c>
      <c r="F74">
        <f>+(D74-E74)/1000</f>
        <v>29583.032999999999</v>
      </c>
    </row>
    <row r="76" spans="2:6" ht="15" customHeight="1">
      <c r="D76">
        <f>+D74-D33</f>
        <v>0</v>
      </c>
      <c r="E76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1:G66"/>
  <sheetViews>
    <sheetView showGridLines="0" workbookViewId="0">
      <selection activeCell="D25" sqref="D25"/>
    </sheetView>
  </sheetViews>
  <sheetFormatPr baseColWidth="10" defaultRowHeight="12.75"/>
  <cols>
    <col min="1" max="1" width="7.5703125" customWidth="1"/>
    <col min="2" max="2" width="68.5703125" customWidth="1"/>
    <col min="3" max="3" width="7.7109375" customWidth="1"/>
    <col min="4" max="5" width="14.28515625" bestFit="1" customWidth="1"/>
    <col min="6" max="7" width="13.85546875" hidden="1" customWidth="1"/>
  </cols>
  <sheetData>
    <row r="1" spans="2:7" ht="9.75" customHeight="1"/>
    <row r="2" spans="2:7">
      <c r="B2" t="s">
        <v>208</v>
      </c>
    </row>
    <row r="3" spans="2:7" ht="24.75" customHeight="1" thickBot="1"/>
    <row r="4" spans="2:7" ht="22.5" customHeight="1" thickBot="1">
      <c r="B4" t="s">
        <v>209</v>
      </c>
      <c r="C4" t="s">
        <v>159</v>
      </c>
      <c r="D4">
        <v>41364</v>
      </c>
      <c r="E4">
        <v>40999</v>
      </c>
      <c r="F4" t="s">
        <v>311</v>
      </c>
      <c r="G4" t="s">
        <v>312</v>
      </c>
    </row>
    <row r="5" spans="2:7" ht="15" customHeight="1">
      <c r="B5" t="s">
        <v>210</v>
      </c>
      <c r="D5" t="s">
        <v>10</v>
      </c>
      <c r="E5" t="s">
        <v>10</v>
      </c>
      <c r="F5" t="s">
        <v>10</v>
      </c>
      <c r="G5" t="s">
        <v>10</v>
      </c>
    </row>
    <row r="6" spans="2:7" ht="15" hidden="1" customHeight="1" thickBot="1"/>
    <row r="7" spans="2:7" ht="15" customHeight="1">
      <c r="B7" t="s">
        <v>151</v>
      </c>
      <c r="C7">
        <v>17</v>
      </c>
      <c r="D7">
        <v>108297302</v>
      </c>
      <c r="E7">
        <v>108709045</v>
      </c>
      <c r="F7">
        <v>80501329</v>
      </c>
      <c r="G7">
        <v>76060586</v>
      </c>
    </row>
    <row r="8" spans="2:7" ht="15" customHeight="1">
      <c r="B8" t="s">
        <v>128</v>
      </c>
      <c r="D8">
        <v>-6812889</v>
      </c>
      <c r="E8">
        <v>-7898430</v>
      </c>
      <c r="F8">
        <v>-7355157</v>
      </c>
      <c r="G8">
        <v>-6845053</v>
      </c>
    </row>
    <row r="9" spans="2:7" ht="15" customHeight="1" thickBot="1">
      <c r="B9" t="s">
        <v>112</v>
      </c>
      <c r="C9">
        <v>19</v>
      </c>
      <c r="D9">
        <v>-9568978</v>
      </c>
      <c r="E9">
        <v>-9174532</v>
      </c>
      <c r="F9">
        <v>-9441192</v>
      </c>
      <c r="G9">
        <v>-8565837</v>
      </c>
    </row>
    <row r="10" spans="2:7" ht="15" customHeight="1" thickBot="1">
      <c r="B10" t="s">
        <v>113</v>
      </c>
      <c r="C10" t="s">
        <v>313</v>
      </c>
      <c r="D10">
        <v>-15991664</v>
      </c>
      <c r="E10">
        <v>-13122199</v>
      </c>
      <c r="F10">
        <v>-13520376</v>
      </c>
      <c r="G10">
        <v>-13348301</v>
      </c>
    </row>
    <row r="11" spans="2:7" ht="18.75" customHeight="1" thickBot="1">
      <c r="B11" t="s">
        <v>129</v>
      </c>
      <c r="C11" t="s">
        <v>314</v>
      </c>
      <c r="F11">
        <v>250000</v>
      </c>
      <c r="G11">
        <v>-131589</v>
      </c>
    </row>
    <row r="12" spans="2:7" ht="15" customHeight="1" thickBot="1">
      <c r="B12" t="s">
        <v>114</v>
      </c>
      <c r="C12">
        <v>21</v>
      </c>
      <c r="D12">
        <v>-21790305</v>
      </c>
      <c r="E12">
        <v>-18339818</v>
      </c>
      <c r="F12">
        <v>-18174453</v>
      </c>
      <c r="G12">
        <v>-17575459</v>
      </c>
    </row>
    <row r="13" spans="2:7" ht="15" customHeight="1" thickBot="1">
      <c r="B13" t="s">
        <v>211</v>
      </c>
      <c r="C13">
        <v>5</v>
      </c>
      <c r="D13">
        <v>558244</v>
      </c>
      <c r="E13">
        <v>305493</v>
      </c>
      <c r="F13">
        <v>47467</v>
      </c>
      <c r="G13">
        <v>1705150</v>
      </c>
    </row>
    <row r="14" spans="2:7" ht="15" customHeight="1" thickBot="1">
      <c r="B14" t="s">
        <v>120</v>
      </c>
      <c r="C14">
        <v>5</v>
      </c>
      <c r="D14">
        <v>1729666</v>
      </c>
      <c r="E14">
        <v>1623721</v>
      </c>
      <c r="F14">
        <v>1868587</v>
      </c>
      <c r="G14">
        <v>1378108</v>
      </c>
    </row>
    <row r="15" spans="2:7" ht="15" customHeight="1" thickBot="1">
      <c r="B15" t="s">
        <v>212</v>
      </c>
      <c r="C15">
        <v>5</v>
      </c>
      <c r="D15">
        <v>-7246018</v>
      </c>
      <c r="E15">
        <v>-5539379</v>
      </c>
      <c r="F15">
        <v>-5611305</v>
      </c>
      <c r="G15">
        <v>-7485697</v>
      </c>
    </row>
    <row r="16" spans="2:7" ht="15" customHeight="1" thickBot="1">
      <c r="B16" t="s">
        <v>213</v>
      </c>
      <c r="C16">
        <v>20</v>
      </c>
      <c r="D16">
        <v>9691</v>
      </c>
      <c r="E16">
        <v>3792</v>
      </c>
      <c r="F16">
        <v>-1693</v>
      </c>
      <c r="G16">
        <v>17530</v>
      </c>
    </row>
    <row r="17" spans="2:7" ht="15" customHeight="1">
      <c r="B17" t="s">
        <v>214</v>
      </c>
      <c r="D17">
        <v>-876035</v>
      </c>
      <c r="E17">
        <v>-5783206</v>
      </c>
      <c r="F17">
        <v>874175</v>
      </c>
      <c r="G17">
        <v>-2873351</v>
      </c>
    </row>
    <row r="18" spans="2:7" ht="15" hidden="1" customHeight="1" thickBot="1">
      <c r="B18" t="s">
        <v>215</v>
      </c>
    </row>
    <row r="19" spans="2:7" ht="15" customHeight="1">
      <c r="B19" t="s">
        <v>216</v>
      </c>
      <c r="D19">
        <f>SUM(D7:D18)</f>
        <v>48309014</v>
      </c>
      <c r="E19">
        <f>SUM(E7:E18)</f>
        <v>50784487</v>
      </c>
      <c r="F19">
        <v>29437382</v>
      </c>
      <c r="G19">
        <v>22336087</v>
      </c>
    </row>
    <row r="20" spans="2:7" ht="15" customHeight="1">
      <c r="B20" t="s">
        <v>217</v>
      </c>
      <c r="C20">
        <v>23</v>
      </c>
      <c r="D20">
        <v>-9417339</v>
      </c>
      <c r="E20">
        <v>-8654849</v>
      </c>
      <c r="F20">
        <v>-13110701</v>
      </c>
      <c r="G20">
        <v>-4114107</v>
      </c>
    </row>
    <row r="21" spans="2:7" ht="15" customHeight="1" thickBot="1">
      <c r="B21" t="s">
        <v>218</v>
      </c>
      <c r="D21">
        <f>+D19+D20</f>
        <v>38891675</v>
      </c>
      <c r="E21">
        <f>+E19+E20</f>
        <v>42129638</v>
      </c>
      <c r="F21">
        <v>16326681</v>
      </c>
      <c r="G21">
        <v>18221980</v>
      </c>
    </row>
    <row r="22" spans="2:7" ht="9" customHeight="1" thickBot="1"/>
    <row r="23" spans="2:7" ht="15" customHeight="1" thickBot="1">
      <c r="B23" t="s">
        <v>219</v>
      </c>
      <c r="D23">
        <f>+D21</f>
        <v>38891675</v>
      </c>
      <c r="E23">
        <f>+E21</f>
        <v>42129638</v>
      </c>
      <c r="F23">
        <v>16326681</v>
      </c>
      <c r="G23">
        <v>18221980</v>
      </c>
    </row>
    <row r="24" spans="2:7" ht="20.25" customHeight="1" thickBot="1">
      <c r="B24" t="s">
        <v>220</v>
      </c>
      <c r="C24" t="s">
        <v>5</v>
      </c>
    </row>
    <row r="25" spans="2:7" ht="19.5" customHeight="1" thickBot="1">
      <c r="B25" t="s">
        <v>221</v>
      </c>
      <c r="D25">
        <v>18957072</v>
      </c>
      <c r="E25">
        <v>20741038</v>
      </c>
      <c r="F25">
        <v>17735209</v>
      </c>
      <c r="G25">
        <v>18183992</v>
      </c>
    </row>
    <row r="26" spans="2:7" ht="15" customHeight="1" thickBot="1">
      <c r="B26" t="s">
        <v>222</v>
      </c>
      <c r="C26">
        <v>4</v>
      </c>
      <c r="D26">
        <v>19934603</v>
      </c>
      <c r="E26">
        <v>21388600</v>
      </c>
      <c r="F26">
        <v>-1408528</v>
      </c>
      <c r="G26">
        <v>37988</v>
      </c>
    </row>
    <row r="27" spans="2:7" ht="15" customHeight="1" thickBot="1">
      <c r="B27" t="s">
        <v>223</v>
      </c>
      <c r="D27">
        <f>+D26+D25</f>
        <v>38891675</v>
      </c>
      <c r="E27">
        <f>+E26+E25</f>
        <v>42129638</v>
      </c>
      <c r="F27">
        <v>16326681</v>
      </c>
      <c r="G27">
        <v>18221980</v>
      </c>
    </row>
    <row r="28" spans="2:7" ht="15" customHeight="1" thickBot="1">
      <c r="B28" t="s">
        <v>224</v>
      </c>
    </row>
    <row r="29" spans="2:7" ht="15" customHeight="1" thickBot="1">
      <c r="B29" t="s">
        <v>225</v>
      </c>
      <c r="D29">
        <v>18.957072</v>
      </c>
      <c r="E29">
        <v>20.741038</v>
      </c>
      <c r="F29">
        <v>2.8984000621438413</v>
      </c>
      <c r="G29">
        <v>2.9717430193702885</v>
      </c>
    </row>
    <row r="30" spans="2:7" ht="15" customHeight="1">
      <c r="B30" t="s">
        <v>226</v>
      </c>
      <c r="C30">
        <v>24</v>
      </c>
      <c r="D30">
        <f>+D29</f>
        <v>18.957072</v>
      </c>
      <c r="E30">
        <f>+E29</f>
        <v>20.741038</v>
      </c>
      <c r="F30">
        <v>2.8984000621438413</v>
      </c>
      <c r="G30">
        <v>2.9717430193702885</v>
      </c>
    </row>
    <row r="31" spans="2:7" ht="9" hidden="1" customHeight="1" thickBot="1"/>
    <row r="32" spans="2:7" ht="15" hidden="1" customHeight="1" thickBot="1">
      <c r="B32" t="s">
        <v>219</v>
      </c>
    </row>
    <row r="33" spans="2:7" ht="24.75" hidden="1" customHeight="1" thickBot="1">
      <c r="B33" t="s">
        <v>227</v>
      </c>
      <c r="C33" t="s">
        <v>5</v>
      </c>
    </row>
    <row r="34" spans="2:7" ht="15.75" hidden="1" customHeight="1" thickBot="1">
      <c r="B34" t="s">
        <v>228</v>
      </c>
    </row>
    <row r="35" spans="2:7" ht="16.5" hidden="1" customHeight="1" thickBot="1">
      <c r="B35" t="s">
        <v>229</v>
      </c>
    </row>
    <row r="36" spans="2:7" ht="15" hidden="1" customHeight="1" thickBot="1">
      <c r="B36" t="s">
        <v>230</v>
      </c>
    </row>
    <row r="37" spans="2:7" ht="9.75" hidden="1" customHeight="1" thickBot="1"/>
    <row r="38" spans="2:7" ht="26.25" hidden="1" customHeight="1" thickBot="1">
      <c r="B38" t="s">
        <v>231</v>
      </c>
    </row>
    <row r="39" spans="2:7" ht="21" hidden="1" customHeight="1" thickBot="1">
      <c r="B39" t="s">
        <v>232</v>
      </c>
    </row>
    <row r="40" spans="2:7" ht="17.25" hidden="1" customHeight="1" thickBot="1">
      <c r="B40" t="s">
        <v>233</v>
      </c>
    </row>
    <row r="41" spans="2:7" ht="13.5" hidden="1" customHeight="1" thickBot="1">
      <c r="B41" t="s">
        <v>234</v>
      </c>
    </row>
    <row r="43" spans="2:7" ht="7.5" customHeight="1"/>
    <row r="44" spans="2:7" ht="11.25" customHeight="1"/>
    <row r="45" spans="2:7" ht="13.5" thickBot="1"/>
    <row r="46" spans="2:7" ht="21" customHeight="1" thickBot="1">
      <c r="B46" s="10" t="s">
        <v>235</v>
      </c>
      <c r="C46" s="10"/>
      <c r="D46">
        <v>41364</v>
      </c>
      <c r="E46">
        <v>40999</v>
      </c>
      <c r="F46" t="s">
        <v>311</v>
      </c>
      <c r="G46" t="s">
        <v>312</v>
      </c>
    </row>
    <row r="47" spans="2:7" ht="18" customHeight="1" thickBot="1">
      <c r="B47" s="10"/>
      <c r="C47" s="10"/>
      <c r="D47" t="s">
        <v>10</v>
      </c>
      <c r="E47" t="s">
        <v>10</v>
      </c>
      <c r="F47" t="s">
        <v>10</v>
      </c>
      <c r="G47" t="s">
        <v>10</v>
      </c>
    </row>
    <row r="48" spans="2:7" ht="8.25" customHeight="1" thickBot="1"/>
    <row r="49" spans="2:7" ht="15" customHeight="1" thickBot="1">
      <c r="B49" t="s">
        <v>223</v>
      </c>
      <c r="D49">
        <f>+D27</f>
        <v>38891675</v>
      </c>
      <c r="E49">
        <f>+E27</f>
        <v>42129638</v>
      </c>
      <c r="F49">
        <v>16326681</v>
      </c>
      <c r="G49">
        <v>18221980</v>
      </c>
    </row>
    <row r="50" spans="2:7" ht="8.25" customHeight="1"/>
    <row r="51" spans="2:7" ht="26.25" hidden="1" customHeight="1" thickBot="1">
      <c r="B51" t="s">
        <v>227</v>
      </c>
    </row>
    <row r="52" spans="2:7" ht="13.5" hidden="1" customHeight="1" thickBot="1">
      <c r="B52" t="s">
        <v>236</v>
      </c>
    </row>
    <row r="53" spans="2:7" ht="13.5" hidden="1" customHeight="1" thickBot="1">
      <c r="B53" t="s">
        <v>237</v>
      </c>
    </row>
    <row r="54" spans="2:7" ht="13.5" hidden="1" customHeight="1" thickBot="1">
      <c r="B54" t="s">
        <v>238</v>
      </c>
    </row>
    <row r="55" spans="2:7" ht="13.5" hidden="1" customHeight="1" thickBot="1">
      <c r="B55" t="s">
        <v>239</v>
      </c>
    </row>
    <row r="56" spans="2:7" ht="13.5" hidden="1" customHeight="1" thickBot="1">
      <c r="B56" t="s">
        <v>240</v>
      </c>
    </row>
    <row r="57" spans="2:7" ht="13.5" hidden="1" customHeight="1" thickBot="1">
      <c r="B57" t="s">
        <v>241</v>
      </c>
    </row>
    <row r="58" spans="2:7" ht="13.5" hidden="1" customHeight="1" thickBot="1">
      <c r="B58" t="s">
        <v>242</v>
      </c>
    </row>
    <row r="59" spans="2:7" ht="13.5" hidden="1" customHeight="1" thickBot="1">
      <c r="B59" t="s">
        <v>243</v>
      </c>
    </row>
    <row r="60" spans="2:7" ht="26.25" hidden="1" customHeight="1" thickBot="1">
      <c r="B60" t="s">
        <v>244</v>
      </c>
    </row>
    <row r="61" spans="2:7" ht="26.25" hidden="1" customHeight="1" thickBot="1">
      <c r="B61" t="s">
        <v>245</v>
      </c>
    </row>
    <row r="62" spans="2:7" ht="15" customHeight="1">
      <c r="B62" t="s">
        <v>246</v>
      </c>
      <c r="D62">
        <f>+D49</f>
        <v>38891675</v>
      </c>
      <c r="E62">
        <f>+E49</f>
        <v>42129638</v>
      </c>
      <c r="F62">
        <v>16326681</v>
      </c>
      <c r="G62">
        <v>18221980</v>
      </c>
    </row>
    <row r="63" spans="2:7" ht="18" customHeight="1">
      <c r="B63" t="s">
        <v>247</v>
      </c>
    </row>
    <row r="64" spans="2:7" ht="23.25" customHeight="1" thickBot="1">
      <c r="B64" t="s">
        <v>248</v>
      </c>
      <c r="D64">
        <f>+D25</f>
        <v>18957072</v>
      </c>
      <c r="E64">
        <f>+E25</f>
        <v>20741038</v>
      </c>
      <c r="F64">
        <v>17735209</v>
      </c>
      <c r="G64">
        <v>18183992</v>
      </c>
    </row>
    <row r="65" spans="2:7" ht="15.75" customHeight="1" thickBot="1">
      <c r="B65" t="s">
        <v>249</v>
      </c>
      <c r="C65">
        <v>4</v>
      </c>
      <c r="D65">
        <f>+D26</f>
        <v>19934603</v>
      </c>
      <c r="E65">
        <f>+E26</f>
        <v>21388600</v>
      </c>
      <c r="F65">
        <v>-1408528</v>
      </c>
      <c r="G65">
        <v>37988</v>
      </c>
    </row>
    <row r="66" spans="2:7" ht="15" customHeight="1" thickBot="1">
      <c r="B66" t="s">
        <v>246</v>
      </c>
      <c r="D66">
        <f>+D65+D64</f>
        <v>38891675</v>
      </c>
      <c r="E66">
        <f>+E65+E64</f>
        <v>42129638</v>
      </c>
      <c r="F66">
        <v>16326681</v>
      </c>
      <c r="G66">
        <v>18221980</v>
      </c>
    </row>
  </sheetData>
  <mergeCells count="2">
    <mergeCell ref="B46:B47"/>
    <mergeCell ref="C46:C47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Cuadro Bce</vt:lpstr>
      <vt:lpstr>Indicadores</vt:lpstr>
      <vt:lpstr>Cuadro Resultado</vt:lpstr>
      <vt:lpstr>Cuadro Flujo</vt:lpstr>
      <vt:lpstr>Cuadros Gestión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2015-02-19T23:09:56Z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AAC Dic 2012.xls</vt:lpwstr>
  </property>
</Properties>
</file>