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4\1Q\WEB\IAM\"/>
    </mc:Choice>
  </mc:AlternateContent>
  <xr:revisionPtr revIDLastSave="0" documentId="8_{DF62EB34-720B-4F2F-8EF0-5BAA5A361F98}" xr6:coauthVersionLast="47" xr6:coauthVersionMax="47" xr10:uidLastSave="{00000000-0000-0000-0000-000000000000}"/>
  <bookViews>
    <workbookView xWindow="-28920" yWindow="-3000" windowWidth="29040" windowHeight="15840" tabRatio="904" firstSheet="1" activeTab="7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  <externalReference r:id="rId11"/>
  </externalReferences>
  <definedNames>
    <definedName name="_Hlk47472038" localSheetId="2">'Resultados por Segmento'!$B$10</definedName>
    <definedName name="_Hlk70934545" localSheetId="1">Resultados!$M$40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<sst xmlns="http://schemas.openxmlformats.org/spreadsheetml/2006/main" count="238" uniqueCount="150">
  <si>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</si>
  <si>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</si>
  <si>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</si>
  <si>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</si>
  <si>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</si>
  <si>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</si>
  <si>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</si>
  <si>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</si>
  <si>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</si>
  <si>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</si>
  <si>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</si>
  <si>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</si>
  <si>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</si>
  <si>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</si>
  <si>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</si>
  <si>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</si>
  <si>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</si>
  <si>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</si>
  <si>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</si>
  <si>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</si>
  <si>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</si>
  <si>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</si>
  <si>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</si>
  <si>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</si>
  <si>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</si>
  <si>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</si>
  <si>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</si>
  <si>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</si>
  <si>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</si>
  <si>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</si>
  <si>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</si>
  <si>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</si>
  <si>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</si>
  <si>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</si>
  <si>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</si>
  <si>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</si>
  <si>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</si>
  <si>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</si>
  <si>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</si>
  <si>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</si>
  <si>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</si>
  <si>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</si>
  <si>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</si>
  <si>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</si>
  <si>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</si>
  <si>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</si>
  <si>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</si>
  <si>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</si>
  <si>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</si>
  <si>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</si>
  <si>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</si>
  <si>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</si>
  <si>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</si>
  <si>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</si>
  <si>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</si>
  <si>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</si>
  <si>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</si>
  <si>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</si>
  <si>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</si>
  <si>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</si>
  <si>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</si>
  <si>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</si>
  <si>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</si>
  <si>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</si>
  <si>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</si>
  <si>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</si>
  <si>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</si>
  <si>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</si>
  <si>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Inversiones 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</si>
  <si>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</si>
  <si>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</si>
  <si>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</si>
  <si>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</si>
  <si>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</si>
  <si>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</si>
  <si>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</si>
  <si>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</si>
  <si>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</si>
  <si>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</si>
  <si>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</si>
  <si>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</si>
  <si>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</si>
  <si>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</si>
  <si>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</si>
  <si>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</si>
  <si>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</si>
  <si>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</si>
  <si>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</si>
  <si>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</si>
  <si>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</si>
  <si>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Renovación de redes de agua potable</t>
  </si>
  <si>
    <t>Renovación de redes de aguas servidas</t>
  </si>
  <si>
    <t>Estados de Flujos de Efectivo (M$)</t>
  </si>
  <si>
    <t xml:space="preserve">      % Var.</t>
  </si>
  <si>
    <t>Pasivo por arrendamientos</t>
  </si>
  <si>
    <t>Otras (Pérdidas) Ganancias</t>
  </si>
  <si>
    <t>Anam S.A.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</si>
  <si>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</si>
  <si>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</si>
  <si>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</si>
  <si>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</si>
  <si>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</si>
  <si>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</si>
  <si>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</si>
  <si>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</si>
  <si>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</si>
  <si>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</si>
  <si>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Total otros pasivos financieros</t>
  </si>
  <si>
    <t>Total pasivos por arrendamiento</t>
  </si>
  <si>
    <t>&gt;200%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</si>
  <si>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</si>
  <si>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</si>
  <si>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</si>
  <si>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</si>
  <si>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</si>
  <si>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interes minoritario</t>
  </si>
  <si>
    <t>4T21</t>
  </si>
  <si>
    <t>Reposición de activos de Biofactorías La Farfana-Trebal</t>
  </si>
  <si>
    <t>Renovación de arranques y medidores</t>
  </si>
  <si>
    <t>Hidrogistica S.A.</t>
  </si>
  <si>
    <t xml:space="preserve">Derivado </t>
  </si>
  <si>
    <t xml:space="preserve">EUR </t>
  </si>
  <si>
    <t xml:space="preserve">Forward </t>
  </si>
  <si>
    <t>Plan de eficiencia hidráulica</t>
  </si>
  <si>
    <t>Ampliación planta de tratamiento de aguas servidas Paine</t>
  </si>
  <si>
    <t>Renovación de filtros Vizcachitas - Tagle</t>
  </si>
  <si>
    <t>Gestión avanzada de pozos</t>
  </si>
  <si>
    <t>* Incluye ingresos financieros, costos financieros, diferencias de cambio y resultados por unidades de reajuste</t>
  </si>
  <si>
    <t>(Miles de $)</t>
  </si>
  <si>
    <t>Interes minoritario</t>
  </si>
  <si>
    <t>&lt;(200%)</t>
  </si>
  <si>
    <t>Dic-23</t>
  </si>
  <si>
    <t>Dic. 23</t>
  </si>
  <si>
    <t>Dic. 22</t>
  </si>
  <si>
    <t>Otros ingresos sanitarios</t>
  </si>
  <si>
    <t>Ingresos no sanitarios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</si>
  <si>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 xml:space="preserve">3 </t>
    </r>
    <r>
      <rPr>
        <b/>
        <sz val="9"/>
        <color rgb="FF44546A"/>
        <rFont val="Calibri"/>
        <family val="2"/>
      </rPr>
      <t>devengados)</t>
    </r>
  </si>
  <si>
    <t xml:space="preserve">    Dic. 23</t>
  </si>
  <si>
    <t xml:space="preserve">    Dic. 22</t>
  </si>
  <si>
    <t>Recolección de aguas servidas</t>
  </si>
  <si>
    <t>Tratamiento y disposición de aguas servidas</t>
  </si>
  <si>
    <t xml:space="preserve">           Dic. 23</t>
  </si>
  <si>
    <t xml:space="preserve">           Dic. 22</t>
  </si>
  <si>
    <t xml:space="preserve">Análisis Ambientales S.A. </t>
  </si>
  <si>
    <t>Hidrogística S.A.</t>
  </si>
  <si>
    <t>Total filiales no sanitarias</t>
  </si>
  <si>
    <t>Aspectos financieros al 31-03-2021</t>
  </si>
  <si>
    <t xml:space="preserve">         Mar. 24</t>
  </si>
  <si>
    <t>(*) El precio de la acción a marzo de 2024 asciende a $735,34, en tanto que a diciembre de 2023 asciende a $734,24.</t>
  </si>
  <si>
    <t>2024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</si>
</sst>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86" formatCode="##,##0;\(##,##0\)"/>
    <numFmt numFmtId="188" formatCode="0.0%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201" formatCode="#,##0\ ;\(#,##0\);\-\ ;"/>
    <numFmt numFmtId="202" formatCode="0.0%_);\(0.0%\)"/>
    <numFmt numFmtId="203" formatCode="#,##0;\(#,##0\);\-"/>
    <numFmt numFmtId="205" formatCode="#,##0.0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11"/>
      <color rgb="FF44546A"/>
      <name val="Calibri"/>
      <family val="2"/>
    </font>
    <font>
      <i/>
      <sz val="7"/>
      <color rgb="FF44546A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170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3" fillId="0" borderId="0"/>
  </cellStyleXfs>
  <cellXfs count="180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98" fontId="73" fillId="0" borderId="0" xfId="828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201" fontId="79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202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201" fontId="74" fillId="0" borderId="0" xfId="0" applyNumberFormat="1" applyFont="1"/>
    <xf numFmtId="0" fontId="75" fillId="0" borderId="0" xfId="1697" applyFont="1" applyAlignment="1">
      <alignment horizontal="left" indent="2"/>
    </xf>
    <xf numFmtId="0" fontId="73" fillId="0" borderId="0" xfId="1697" applyFont="1"/>
    <xf numFmtId="0" fontId="73" fillId="0" borderId="0" xfId="1697" applyFont="1" applyAlignment="1">
      <alignment vertical="center"/>
    </xf>
    <xf numFmtId="3" fontId="73" fillId="0" borderId="0" xfId="1697" applyNumberFormat="1" applyFont="1" applyAlignment="1">
      <alignment vertical="center"/>
    </xf>
    <xf numFmtId="202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9" fontId="73" fillId="0" borderId="0" xfId="949" applyFont="1"/>
    <xf numFmtId="9" fontId="74" fillId="0" borderId="0" xfId="949" applyFont="1"/>
    <xf numFmtId="202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0" fontId="88" fillId="0" borderId="0" xfId="949" applyNumberFormat="1" applyFont="1"/>
    <xf numFmtId="10" fontId="88" fillId="0" borderId="0" xfId="0" applyNumberFormat="1" applyFont="1"/>
    <xf numFmtId="0" fontId="80" fillId="0" borderId="26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1" fontId="89" fillId="0" borderId="0" xfId="0" applyNumberFormat="1" applyFont="1"/>
    <xf numFmtId="0" fontId="80" fillId="0" borderId="30" xfId="0" applyFont="1" applyBorder="1" applyAlignment="1">
      <alignment horizontal="right" vertical="center"/>
    </xf>
    <xf numFmtId="0" fontId="80" fillId="0" borderId="30" xfId="0" applyFont="1" applyBorder="1" applyAlignment="1">
      <alignment horizontal="center" vertical="center"/>
    </xf>
    <xf numFmtId="165" fontId="77" fillId="0" borderId="0" xfId="1699" applyFont="1" applyAlignment="1">
      <alignment horizontal="right" vertical="center"/>
    </xf>
    <xf numFmtId="165" fontId="80" fillId="0" borderId="0" xfId="1699" applyFont="1" applyAlignment="1">
      <alignment horizontal="right" vertical="center"/>
    </xf>
    <xf numFmtId="165" fontId="88" fillId="93" borderId="0" xfId="1699" applyFont="1" applyFill="1"/>
    <xf numFmtId="165" fontId="70" fillId="93" borderId="0" xfId="1699" applyFont="1" applyFill="1"/>
    <xf numFmtId="0" fontId="87" fillId="92" borderId="24" xfId="0" applyFont="1" applyFill="1" applyBorder="1"/>
    <xf numFmtId="0" fontId="87" fillId="0" borderId="32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98" applyNumberFormat="1" applyFont="1"/>
    <xf numFmtId="165" fontId="69" fillId="0" borderId="0" xfId="1699" applyFont="1"/>
    <xf numFmtId="0" fontId="77" fillId="0" borderId="0" xfId="0" applyFont="1" applyAlignment="1">
      <alignment horizontal="right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201" fontId="70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203" fontId="71" fillId="0" borderId="24" xfId="0" applyNumberFormat="1" applyFont="1" applyBorder="1" applyAlignment="1">
      <alignment horizontal="right" vertical="center"/>
    </xf>
    <xf numFmtId="203" fontId="72" fillId="0" borderId="24" xfId="0" applyNumberFormat="1" applyFont="1" applyBorder="1" applyAlignment="1">
      <alignment horizontal="right" vertical="center"/>
    </xf>
    <xf numFmtId="165" fontId="71" fillId="0" borderId="0" xfId="1699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0" fontId="86" fillId="93" borderId="0" xfId="0" applyFont="1" applyFill="1"/>
    <xf numFmtId="0" fontId="90" fillId="93" borderId="0" xfId="0" applyFont="1" applyFill="1" applyAlignment="1">
      <alignment horizontal="center"/>
    </xf>
    <xf numFmtId="165" fontId="91" fillId="93" borderId="0" xfId="1699" applyFont="1" applyFill="1"/>
    <xf numFmtId="188" fontId="73" fillId="0" borderId="0" xfId="0" applyNumberFormat="1" applyFont="1"/>
    <xf numFmtId="188" fontId="83" fillId="0" borderId="0" xfId="949" applyNumberFormat="1" applyFont="1" applyFill="1"/>
    <xf numFmtId="0" fontId="92" fillId="0" borderId="0" xfId="0" applyFont="1" applyAlignment="1">
      <alignment vertical="center" wrapText="1"/>
    </xf>
    <xf numFmtId="205" fontId="72" fillId="0" borderId="0" xfId="0" applyNumberFormat="1" applyFont="1"/>
    <xf numFmtId="0" fontId="73" fillId="94" borderId="0" xfId="0" applyFont="1" applyFill="1"/>
    <xf numFmtId="0" fontId="78" fillId="0" borderId="0" xfId="0" applyFont="1" applyAlignment="1">
      <alignment vertical="center"/>
    </xf>
    <xf numFmtId="0" fontId="73" fillId="95" borderId="0" xfId="0" applyFont="1" applyFill="1"/>
    <xf numFmtId="0" fontId="72" fillId="95" borderId="0" xfId="0" applyFont="1" applyFill="1"/>
    <xf numFmtId="3" fontId="72" fillId="95" borderId="0" xfId="0" applyNumberFormat="1" applyFont="1" applyFill="1" applyAlignment="1">
      <alignment horizontal="right"/>
    </xf>
    <xf numFmtId="10" fontId="72" fillId="95" borderId="0" xfId="0" applyNumberFormat="1" applyFont="1" applyFill="1" applyAlignment="1">
      <alignment horizontal="right"/>
    </xf>
    <xf numFmtId="0" fontId="76" fillId="95" borderId="0" xfId="0" applyFont="1" applyFill="1"/>
    <xf numFmtId="0" fontId="80" fillId="95" borderId="30" xfId="0" applyFont="1" applyFill="1" applyBorder="1" applyAlignment="1">
      <alignment horizontal="center" vertical="center"/>
    </xf>
    <xf numFmtId="0" fontId="71" fillId="95" borderId="26" xfId="0" applyFont="1" applyFill="1" applyBorder="1" applyAlignment="1">
      <alignment horizontal="center" vertical="center"/>
    </xf>
    <xf numFmtId="0" fontId="80" fillId="95" borderId="0" xfId="0" applyFont="1" applyFill="1" applyAlignment="1">
      <alignment horizontal="center" vertical="center"/>
    </xf>
    <xf numFmtId="0" fontId="71" fillId="95" borderId="0" xfId="0" applyFont="1" applyFill="1" applyAlignment="1">
      <alignment horizontal="center" vertical="center"/>
    </xf>
    <xf numFmtId="0" fontId="72" fillId="95" borderId="0" xfId="0" applyFont="1" applyFill="1" applyAlignment="1">
      <alignment vertical="center"/>
    </xf>
    <xf numFmtId="3" fontId="77" fillId="95" borderId="0" xfId="0" applyNumberFormat="1" applyFont="1" applyFill="1" applyAlignment="1">
      <alignment horizontal="right" vertical="center"/>
    </xf>
    <xf numFmtId="0" fontId="71" fillId="95" borderId="0" xfId="0" applyFont="1" applyFill="1" applyAlignment="1">
      <alignment vertical="center"/>
    </xf>
    <xf numFmtId="3" fontId="80" fillId="95" borderId="0" xfId="0" applyNumberFormat="1" applyFont="1" applyFill="1" applyAlignment="1">
      <alignment horizontal="right" vertical="center"/>
    </xf>
    <xf numFmtId="0" fontId="73" fillId="95" borderId="0" xfId="0" applyFont="1" applyFill="1" applyAlignment="1">
      <alignment vertical="center"/>
    </xf>
    <xf numFmtId="165" fontId="69" fillId="95" borderId="0" xfId="1699" applyFont="1" applyFill="1" applyAlignment="1">
      <alignment vertical="center"/>
    </xf>
    <xf numFmtId="165" fontId="73" fillId="95" borderId="0" xfId="1699" applyFont="1" applyFill="1" applyAlignment="1">
      <alignment vertical="center"/>
    </xf>
    <xf numFmtId="0" fontId="80" fillId="95" borderId="0" xfId="0" applyFont="1" applyFill="1"/>
    <xf numFmtId="0" fontId="77" fillId="95" borderId="0" xfId="0" applyFont="1" applyFill="1" applyAlignment="1">
      <alignment vertical="center"/>
    </xf>
    <xf numFmtId="202" fontId="72" fillId="95" borderId="0" xfId="0" applyNumberFormat="1" applyFont="1" applyFill="1" applyAlignment="1">
      <alignment horizontal="right" vertical="center"/>
    </xf>
    <xf numFmtId="201" fontId="72" fillId="95" borderId="0" xfId="0" applyNumberFormat="1" applyFont="1" applyFill="1" applyAlignment="1">
      <alignment horizontal="right" vertical="center"/>
    </xf>
    <xf numFmtId="0" fontId="72" fillId="95" borderId="0" xfId="0" applyFont="1" applyFill="1" applyAlignment="1">
      <alignment horizontal="right" vertical="center"/>
    </xf>
    <xf numFmtId="0" fontId="78" fillId="95" borderId="0" xfId="0" applyFont="1" applyFill="1"/>
    <xf numFmtId="0" fontId="71" fillId="95" borderId="26" xfId="0" applyFont="1" applyFill="1" applyBorder="1" applyAlignment="1">
      <alignment vertical="center"/>
    </xf>
    <xf numFmtId="0" fontId="75" fillId="95" borderId="0" xfId="0" applyFont="1" applyFill="1" applyAlignment="1">
      <alignment horizontal="justify"/>
    </xf>
    <xf numFmtId="202" fontId="71" fillId="95" borderId="0" xfId="0" applyNumberFormat="1" applyFont="1" applyFill="1" applyAlignment="1">
      <alignment horizontal="right" vertical="center"/>
    </xf>
    <xf numFmtId="0" fontId="92" fillId="95" borderId="0" xfId="0" applyFont="1" applyFill="1" applyAlignment="1">
      <alignment vertical="center" wrapText="1"/>
    </xf>
    <xf numFmtId="0" fontId="94" fillId="0" borderId="0" xfId="0" applyFont="1" applyAlignment="1">
      <alignment horizontal="left"/>
    </xf>
    <xf numFmtId="0" fontId="71" fillId="95" borderId="26" xfId="0" applyFont="1" applyFill="1" applyBorder="1" applyAlignment="1">
      <alignment horizontal="left" vertical="center"/>
    </xf>
    <xf numFmtId="2" fontId="77" fillId="0" borderId="0" xfId="0" applyNumberFormat="1" applyFont="1" applyAlignment="1">
      <alignment horizontal="right" vertical="center"/>
    </xf>
    <xf numFmtId="165" fontId="73" fillId="0" borderId="0" xfId="0" applyNumberFormat="1" applyFont="1" applyAlignment="1">
      <alignment vertical="center"/>
    </xf>
    <xf numFmtId="9" fontId="72" fillId="0" borderId="0" xfId="949" applyFont="1"/>
    <xf numFmtId="3" fontId="77" fillId="0" borderId="28" xfId="0" applyNumberFormat="1" applyFont="1" applyBorder="1" applyAlignment="1">
      <alignment horizontal="right" vertical="center"/>
    </xf>
    <xf numFmtId="10" fontId="77" fillId="0" borderId="0" xfId="0" applyNumberFormat="1" applyFont="1" applyAlignment="1">
      <alignment horizontal="right" vertical="center"/>
    </xf>
    <xf numFmtId="10" fontId="77" fillId="0" borderId="28" xfId="0" applyNumberFormat="1" applyFont="1" applyBorder="1" applyAlignment="1">
      <alignment horizontal="right" vertical="center"/>
    </xf>
    <xf numFmtId="0" fontId="80" fillId="0" borderId="0" xfId="0" applyFont="1" applyAlignment="1">
      <alignment horizontal="right" vertical="center"/>
    </xf>
    <xf numFmtId="0" fontId="96" fillId="0" borderId="0" xfId="0" applyFont="1" applyAlignment="1">
      <alignment horizontal="left" vertical="center"/>
    </xf>
    <xf numFmtId="17" fontId="80" fillId="0" borderId="30" xfId="0" applyNumberFormat="1" applyFont="1" applyBorder="1" applyAlignment="1">
      <alignment horizontal="center" vertical="center"/>
    </xf>
    <xf numFmtId="17" fontId="71" fillId="95" borderId="26" xfId="0" applyNumberFormat="1" applyFont="1" applyFill="1" applyBorder="1" applyAlignment="1">
      <alignment horizontal="center" vertical="center"/>
    </xf>
    <xf numFmtId="14" fontId="71" fillId="0" borderId="26" xfId="0" applyNumberFormat="1" applyFont="1" applyBorder="1" applyAlignment="1">
      <alignment horizontal="center"/>
    </xf>
    <xf numFmtId="0" fontId="92" fillId="0" borderId="0" xfId="0" applyFont="1" applyAlignment="1">
      <alignment vertical="center"/>
    </xf>
    <xf numFmtId="0" fontId="80" fillId="0" borderId="0" xfId="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80" fillId="0" borderId="0" xfId="0" applyFont="1" applyAlignment="1">
      <alignment vertical="center" wrapText="1"/>
    </xf>
    <xf numFmtId="10" fontId="80" fillId="0" borderId="0" xfId="0" applyNumberFormat="1" applyFont="1" applyAlignment="1">
      <alignment horizontal="right" vertical="center"/>
    </xf>
    <xf numFmtId="188" fontId="80" fillId="95" borderId="0" xfId="0" applyNumberFormat="1" applyFont="1" applyFill="1" applyAlignment="1">
      <alignment horizontal="right" vertical="center"/>
    </xf>
    <xf numFmtId="0" fontId="95" fillId="0" borderId="0" xfId="0" applyFont="1" applyAlignment="1">
      <alignment vertical="center"/>
    </xf>
    <xf numFmtId="3" fontId="77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0" fillId="0" borderId="33" xfId="0" applyFont="1" applyBorder="1" applyAlignment="1">
      <alignment vertical="center"/>
    </xf>
    <xf numFmtId="0" fontId="80" fillId="0" borderId="33" xfId="0" applyFont="1" applyBorder="1" applyAlignment="1">
      <alignment horizontal="center" vertical="center"/>
    </xf>
    <xf numFmtId="0" fontId="80" fillId="0" borderId="33" xfId="0" applyFont="1" applyBorder="1" applyAlignment="1">
      <alignment horizontal="right" vertical="center"/>
    </xf>
    <xf numFmtId="201" fontId="71" fillId="94" borderId="0" xfId="0" applyNumberFormat="1" applyFont="1" applyFill="1" applyAlignment="1">
      <alignment horizontal="right" vertical="center"/>
    </xf>
    <xf numFmtId="201" fontId="72" fillId="94" borderId="0" xfId="0" applyNumberFormat="1" applyFont="1" applyFill="1" applyAlignment="1">
      <alignment horizontal="right" vertical="center"/>
    </xf>
    <xf numFmtId="0" fontId="71" fillId="0" borderId="30" xfId="0" applyFont="1" applyBorder="1" applyAlignment="1">
      <alignment horizontal="left"/>
    </xf>
    <xf numFmtId="0" fontId="71" fillId="0" borderId="30" xfId="0" applyFont="1" applyBorder="1" applyAlignment="1">
      <alignment horizontal="center"/>
    </xf>
    <xf numFmtId="10" fontId="73" fillId="0" borderId="0" xfId="0" applyNumberFormat="1" applyFont="1"/>
    <xf numFmtId="0" fontId="72" fillId="0" borderId="31" xfId="0" applyFont="1" applyBorder="1" applyAlignment="1">
      <alignment vertical="center"/>
    </xf>
    <xf numFmtId="0" fontId="72" fillId="0" borderId="30" xfId="0" applyFont="1" applyBorder="1" applyAlignment="1">
      <alignment horizontal="center" vertical="center"/>
    </xf>
    <xf numFmtId="203" fontId="71" fillId="0" borderId="30" xfId="0" applyNumberFormat="1" applyFont="1" applyBorder="1" applyAlignment="1">
      <alignment horizontal="right" vertical="center"/>
    </xf>
    <xf numFmtId="0" fontId="71" fillId="0" borderId="31" xfId="0" applyFont="1" applyBorder="1" applyAlignment="1">
      <alignment vertical="center"/>
    </xf>
    <xf numFmtId="0" fontId="82" fillId="94" borderId="0" xfId="0" applyFont="1" applyFill="1"/>
    <xf numFmtId="10" fontId="82" fillId="94" borderId="0" xfId="949" applyNumberFormat="1" applyFont="1" applyFill="1"/>
    <xf numFmtId="3" fontId="82" fillId="94" borderId="0" xfId="0" applyNumberFormat="1" applyFont="1" applyFill="1"/>
    <xf numFmtId="10" fontId="82" fillId="0" borderId="0" xfId="949" applyNumberFormat="1" applyFont="1" applyFill="1"/>
    <xf numFmtId="10" fontId="83" fillId="0" borderId="0" xfId="949" applyNumberFormat="1" applyFont="1" applyFill="1"/>
    <xf numFmtId="4" fontId="82" fillId="0" borderId="0" xfId="0" applyNumberFormat="1" applyFont="1"/>
    <xf numFmtId="10" fontId="71" fillId="0" borderId="0" xfId="949" applyNumberFormat="1" applyFont="1"/>
    <xf numFmtId="188" fontId="88" fillId="0" borderId="0" xfId="1698" applyNumberFormat="1" applyFont="1"/>
    <xf numFmtId="10" fontId="87" fillId="0" borderId="32" xfId="0" applyNumberFormat="1" applyFont="1" applyBorder="1"/>
    <xf numFmtId="17" fontId="71" fillId="0" borderId="26" xfId="0" applyNumberFormat="1" applyFont="1" applyBorder="1" applyAlignment="1">
      <alignment horizontal="center" vertical="center"/>
    </xf>
    <xf numFmtId="3" fontId="77" fillId="0" borderId="31" xfId="0" applyNumberFormat="1" applyFont="1" applyBorder="1" applyAlignment="1">
      <alignment horizontal="right" vertical="center"/>
    </xf>
    <xf numFmtId="3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0" fontId="80" fillId="0" borderId="0" xfId="0" applyFont="1" applyAlignment="1">
      <alignment vertical="center"/>
    </xf>
    <xf numFmtId="0" fontId="80" fillId="0" borderId="30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95" borderId="31" xfId="0" applyFont="1" applyFill="1" applyBorder="1" applyAlignment="1">
      <alignment horizontal="center" vertical="center"/>
    </xf>
    <xf numFmtId="0" fontId="80" fillId="95" borderId="27" xfId="0" applyFont="1" applyFill="1" applyBorder="1" applyAlignment="1">
      <alignment horizontal="center" vertical="center"/>
    </xf>
    <xf numFmtId="0" fontId="71" fillId="95" borderId="29" xfId="0" applyFont="1" applyFill="1" applyBorder="1" applyAlignment="1">
      <alignment horizontal="center" vertical="center"/>
    </xf>
    <xf numFmtId="0" fontId="71" fillId="95" borderId="27" xfId="0" applyFont="1" applyFill="1" applyBorder="1" applyAlignment="1">
      <alignment horizontal="center" vertical="center"/>
    </xf>
    <xf numFmtId="0" fontId="84" fillId="0" borderId="0" xfId="0" applyFont="1" applyAlignment="1">
      <alignment horizontal="right" vertical="center"/>
    </xf>
  </cellXfs>
  <cellStyles count="170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[0] 3" xfId="1703" xr:uid="{4671356E-2AA0-477F-AF3D-47478A780DB7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19" xfId="1704" xr:uid="{151AAFA5-4F8C-423E-885A-426303722CFC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8511297711402311"/>
                  <c:y val="-6.3027337333117522E-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826752283270858"/>
                  <c:y val="-4.8528791147766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4296345798103649"/>
                  <c:y val="5.42662305414580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6936339599616471"/>
                  <c:y val="-9.78987434040743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182603868.21399999</c:v>
                </c:pt>
                <c:pt idx="1">
                  <c:v>854549533</c:v>
                </c:pt>
                <c:pt idx="2">
                  <c:v>243324297</c:v>
                </c:pt>
                <c:pt idx="3">
                  <c:v>0</c:v>
                </c:pt>
                <c:pt idx="4">
                  <c:v>4518657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91,52%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8,48%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0A-4743-8FC5-E17CDB27E40E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0A-4743-8FC5-E17CDB27E40E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60A-4743-8FC5-E17CDB27E40E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60A-4743-8FC5-E17CDB27E40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'[3]Deuda Financiera'!$H$13:$H$14</c:f>
              <c:numCache>
                <c:formatCode>General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0A-4743-8FC5-E17CDB27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Composición por instrumentos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(M$)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v>Serie 1</c:v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5D-4D38-820A-8F8C1264184D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5D-4D38-820A-8F8C1264184D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5D-4D38-820A-8F8C1264184D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D-4D38-820A-8F8C1264184D}"/>
                </c:ext>
              </c:extLst>
            </c:dLbl>
            <c:dLbl>
              <c:idx val="1"/>
              <c:layout>
                <c:manualLayout>
                  <c:x val="2.067207343735908E-3"/>
                  <c:y val="-0.3101750305576078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5D-4D38-820A-8F8C1264184D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5D-4D38-820A-8F8C126418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5D-4D38-820A-8F8C1264184D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5D-4D38-820A-8F8C1264184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'[3]Deuda Financiera'!$C$13:$C$17</c:f>
              <c:numCache>
                <c:formatCode>General</c:formatCode>
                <c:ptCount val="5"/>
                <c:pt idx="0">
                  <c:v>0.1421</c:v>
                </c:pt>
                <c:pt idx="1">
                  <c:v>0.66501999999999994</c:v>
                </c:pt>
                <c:pt idx="2">
                  <c:v>0.18936</c:v>
                </c:pt>
                <c:pt idx="3">
                  <c:v>0</c:v>
                </c:pt>
                <c:pt idx="4">
                  <c:v>3.5000000000000001E-3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5D-4D38-820A-8F8C1264184D}"/>
            </c:ext>
          </c:extLst>
        </c:ser>
        <c:ser>
          <c:idx val="1"/>
          <c:order val="1"/>
          <c:tx>
            <c:v>Serie 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15D-4D38-820A-8F8C126418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15D-4D38-820A-8F8C126418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15D-4D38-820A-8F8C126418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115D-4D38-820A-8F8C126418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15D-4D38-820A-8F8C126418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'[3]Deuda Financiera'!$D$13:$D$17</c:f>
              <c:numCache>
                <c:formatCode>General</c:formatCode>
                <c:ptCount val="5"/>
                <c:pt idx="0">
                  <c:v>182603868.21399999</c:v>
                </c:pt>
                <c:pt idx="1">
                  <c:v>854549533</c:v>
                </c:pt>
                <c:pt idx="2">
                  <c:v>243324297</c:v>
                </c:pt>
                <c:pt idx="3">
                  <c:v>0</c:v>
                </c:pt>
                <c:pt idx="4">
                  <c:v>4515091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15D-4D38-820A-8F8C1264184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6CFE75-8B36-43E7-ACA6-9FAA44C5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54428</xdr:colOff>
      <xdr:row>19</xdr:row>
      <xdr:rowOff>54426</xdr:rowOff>
    </xdr:from>
    <xdr:to>
      <xdr:col>6</xdr:col>
      <xdr:colOff>662214</xdr:colOff>
      <xdr:row>41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F012B0-7276-44F7-859B-36AA95E48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3%20An&#225;lisis%20Razonado\AA\Tablas%20an&#225;lisis%20razonado%20AA_4T23.xlsx" TargetMode="External"/><Relationship Id="rId1" Type="http://schemas.openxmlformats.org/officeDocument/2006/relationships/externalLinkPath" Target="file:///\\Srvnas\00_gci\E&#176;F&#176;\2023\IV%20Trimestre\03%20An&#225;lisis%20Razonado\AA\Tablas%20an&#225;lisis%20razonado%20AA_4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>AFRs</v>
          </cell>
          <cell r="C13">
            <v>0.1421</v>
          </cell>
          <cell r="D13">
            <v>182603868.21399999</v>
          </cell>
          <cell r="F13" t="str">
            <v>Fija</v>
          </cell>
          <cell r="H13">
            <v>1176054590</v>
          </cell>
        </row>
        <row r="14">
          <cell r="B14" t="str">
            <v>Bonos</v>
          </cell>
          <cell r="C14">
            <v>0.66501999999999994</v>
          </cell>
          <cell r="D14">
            <v>854549533</v>
          </cell>
          <cell r="F14" t="str">
            <v>Variable</v>
          </cell>
          <cell r="H14">
            <v>108938199</v>
          </cell>
        </row>
        <row r="15">
          <cell r="B15" t="str">
            <v>Préstamos</v>
          </cell>
          <cell r="C15">
            <v>0.18936</v>
          </cell>
          <cell r="D15">
            <v>243324297</v>
          </cell>
        </row>
        <row r="16">
          <cell r="B16" t="str">
            <v xml:space="preserve">Forward </v>
          </cell>
          <cell r="C16">
            <v>0</v>
          </cell>
          <cell r="D16">
            <v>0</v>
          </cell>
        </row>
        <row r="17">
          <cell r="B17" t="str">
            <v>Pasivo por arrendamientos</v>
          </cell>
          <cell r="C17">
            <v>3.5000000000000001E-3</v>
          </cell>
          <cell r="D17">
            <v>4515091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T52"/>
  <sheetViews>
    <sheetView showGridLines="0" workbookViewId="0">
      <selection activeCell="C49" sqref="C49:E49"/>
    </sheetView>
  </sheetViews>
  <sheetFormatPr baseColWidth="10" defaultColWidth="11.42578125" defaultRowHeight="15" customHeight="1"/>
  <cols>
    <col min="1" max="1" width="4" style="6" customWidth="1"/>
    <col min="2" max="2" width="44.85546875" style="6" bestFit="1" customWidth="1"/>
    <col min="3" max="3" width="17.7109375" style="6" bestFit="1" customWidth="1"/>
    <col min="4" max="4" width="12.7109375" style="6" customWidth="1"/>
    <col min="5" max="5" width="15.5703125" style="6" customWidth="1"/>
    <col min="6" max="7" width="12.5703125" style="6" bestFit="1" customWidth="1"/>
    <col min="8" max="8" width="11.42578125" style="6"/>
    <col min="9" max="9" width="11.42578125" style="6" customWidth="1"/>
    <col min="10" max="10" width="14.140625" style="6" customWidth="1"/>
    <col min="11" max="11" width="11.42578125" style="6" customWidth="1"/>
    <col min="12" max="16384" width="11.42578125" style="6"/>
  </cols>
  <sheetData>
    <row r="1" spans="1:10" ht="15" customHeight="1">
      <c r="A1" s="12" t="s">
        <v>48</v>
      </c>
    </row>
    <row r="3" spans="1:10" ht="15" customHeight="1" thickBot="1">
      <c r="B3" s="1" t="s">
        <v>67</v>
      </c>
      <c r="C3" s="133">
        <v>45382</v>
      </c>
      <c r="D3" s="133">
        <v>45016</v>
      </c>
      <c r="E3" s="61" t="s">
        <v>93</v>
      </c>
      <c r="F3" s="65" t="s">
        <v>149</v>
      </c>
    </row>
    <row r="4" spans="1:10" ht="15" customHeight="1">
      <c r="B4" s="2" t="s">
        <v>77</v>
      </c>
      <c r="C4" s="67">
        <v>189143246</v>
      </c>
      <c r="D4" s="67">
        <v>181469344</v>
      </c>
      <c r="E4" s="8">
        <v>4.2000000000000003E-2</v>
      </c>
      <c r="F4" s="7">
        <v>7673902</v>
      </c>
    </row>
    <row r="5" spans="1:10" s="13" customFormat="1" ht="15" customHeight="1">
      <c r="B5" s="3" t="s">
        <v>78</v>
      </c>
      <c r="C5" s="67">
        <v>-82394578</v>
      </c>
      <c r="D5" s="67">
        <v>-79682670</v>
      </c>
      <c r="E5" s="8">
        <v>3.4000000000000002E-2</v>
      </c>
      <c r="F5" s="7">
        <v>-2711908</v>
      </c>
    </row>
    <row r="6" spans="1:10" s="13" customFormat="1" ht="15" customHeight="1">
      <c r="B6" s="4" t="s">
        <v>32</v>
      </c>
      <c r="C6" s="68">
        <v>106748668</v>
      </c>
      <c r="D6" s="68">
        <v>101786674</v>
      </c>
      <c r="E6" s="10">
        <v>4.9000000000000002E-2</v>
      </c>
      <c r="F6" s="148">
        <v>4961994</v>
      </c>
      <c r="G6" s="126"/>
      <c r="J6" s="14"/>
    </row>
    <row r="7" spans="1:10" s="13" customFormat="1" ht="15" customHeight="1">
      <c r="B7" s="3" t="s">
        <v>5</v>
      </c>
      <c r="C7" s="67">
        <v>-19974503</v>
      </c>
      <c r="D7" s="67">
        <v>-18826964</v>
      </c>
      <c r="E7" s="8">
        <v>6.0999999999999999E-2</v>
      </c>
      <c r="F7" s="149">
        <v>-1147539</v>
      </c>
      <c r="J7" s="14"/>
    </row>
    <row r="8" spans="1:10" s="13" customFormat="1" ht="15" customHeight="1">
      <c r="B8" s="4" t="s">
        <v>79</v>
      </c>
      <c r="C8" s="68">
        <v>86774165</v>
      </c>
      <c r="D8" s="68">
        <v>82959710</v>
      </c>
      <c r="E8" s="10">
        <v>4.5999999999999999E-2</v>
      </c>
      <c r="F8" s="9">
        <v>3814455</v>
      </c>
      <c r="J8" s="14"/>
    </row>
    <row r="9" spans="1:10" s="13" customFormat="1" ht="15" customHeight="1">
      <c r="B9" s="3" t="s">
        <v>80</v>
      </c>
      <c r="C9" s="67">
        <v>3150580</v>
      </c>
      <c r="D9" s="67">
        <v>-611396</v>
      </c>
      <c r="E9" s="8" t="s">
        <v>130</v>
      </c>
      <c r="F9" s="7">
        <v>3761976</v>
      </c>
      <c r="J9" s="14"/>
    </row>
    <row r="10" spans="1:10" s="13" customFormat="1" ht="15" hidden="1" customHeight="1">
      <c r="B10" s="3" t="s">
        <v>113</v>
      </c>
      <c r="C10" s="67">
        <v>0</v>
      </c>
      <c r="D10" s="67">
        <v>0</v>
      </c>
      <c r="E10" s="77"/>
      <c r="F10" s="7">
        <v>0</v>
      </c>
      <c r="J10" s="14"/>
    </row>
    <row r="11" spans="1:10" s="13" customFormat="1" ht="15" customHeight="1">
      <c r="B11" s="3" t="s">
        <v>81</v>
      </c>
      <c r="C11" s="67">
        <v>-17884234</v>
      </c>
      <c r="D11" s="67">
        <v>-19729589</v>
      </c>
      <c r="E11" s="8">
        <v>-9.4E-2</v>
      </c>
      <c r="F11" s="7">
        <v>1845355</v>
      </c>
    </row>
    <row r="12" spans="1:10" s="13" customFormat="1" ht="15" customHeight="1">
      <c r="B12" s="3" t="s">
        <v>63</v>
      </c>
      <c r="C12" s="67">
        <v>-17529048</v>
      </c>
      <c r="D12" s="67">
        <v>-14112154</v>
      </c>
      <c r="E12" s="8" t="s">
        <v>130</v>
      </c>
      <c r="F12" s="7">
        <v>-3416894</v>
      </c>
      <c r="J12" s="14"/>
    </row>
    <row r="13" spans="1:10" s="13" customFormat="1" ht="15" customHeight="1">
      <c r="B13" s="3" t="s">
        <v>129</v>
      </c>
      <c r="C13" s="67">
        <v>-27399267</v>
      </c>
      <c r="D13" s="67">
        <v>-24406822</v>
      </c>
      <c r="E13" s="8">
        <v>0.123</v>
      </c>
      <c r="F13" s="7">
        <v>-2992445</v>
      </c>
      <c r="J13" s="14"/>
    </row>
    <row r="14" spans="1:10" s="13" customFormat="1" ht="15" customHeight="1">
      <c r="B14" s="4" t="s">
        <v>82</v>
      </c>
      <c r="C14" s="68">
        <v>27112196</v>
      </c>
      <c r="D14" s="68">
        <v>24099749</v>
      </c>
      <c r="E14" s="10">
        <v>0.125</v>
      </c>
      <c r="F14" s="9">
        <v>3012447</v>
      </c>
    </row>
    <row r="15" spans="1:10" s="13" customFormat="1" ht="15" customHeight="1">
      <c r="B15" s="123" t="s">
        <v>127</v>
      </c>
      <c r="C15" s="19"/>
      <c r="D15" s="19"/>
    </row>
    <row r="16" spans="1:10" ht="15" customHeight="1">
      <c r="A16" s="12" t="s">
        <v>49</v>
      </c>
      <c r="B16" s="97"/>
      <c r="C16" s="97"/>
      <c r="E16" s="97"/>
      <c r="F16" s="97"/>
      <c r="G16" s="97"/>
    </row>
    <row r="17" spans="2:20" s="13" customFormat="1" ht="15" customHeight="1">
      <c r="B17" s="98"/>
      <c r="C17" s="99"/>
      <c r="D17" s="99"/>
      <c r="E17" s="100"/>
      <c r="F17" s="101"/>
      <c r="G17" s="99"/>
    </row>
    <row r="18" spans="2:20" s="13" customFormat="1" ht="15" customHeight="1" thickBot="1">
      <c r="B18" s="97"/>
      <c r="C18" s="134">
        <v>45382</v>
      </c>
      <c r="D18" s="134"/>
      <c r="E18" s="97"/>
      <c r="F18" s="134">
        <v>45016</v>
      </c>
      <c r="G18" s="134"/>
      <c r="H18" s="95"/>
      <c r="J18" s="6"/>
    </row>
    <row r="19" spans="2:20" s="13" customFormat="1" ht="15" customHeight="1" thickBot="1">
      <c r="B19" s="97"/>
      <c r="C19" s="104" t="s">
        <v>37</v>
      </c>
      <c r="D19" s="175" t="s">
        <v>38</v>
      </c>
      <c r="E19" s="97"/>
      <c r="F19" s="105" t="s">
        <v>37</v>
      </c>
      <c r="G19" s="177" t="s">
        <v>38</v>
      </c>
      <c r="H19" s="6"/>
      <c r="I19" s="174"/>
      <c r="J19" s="174"/>
      <c r="L19" s="93"/>
      <c r="M19" s="136"/>
      <c r="N19" s="171" t="s">
        <v>132</v>
      </c>
      <c r="O19" s="171"/>
      <c r="P19" s="171"/>
      <c r="Q19" s="29"/>
      <c r="R19" s="171" t="s">
        <v>133</v>
      </c>
      <c r="S19" s="171"/>
      <c r="T19" s="29"/>
    </row>
    <row r="20" spans="2:20" s="13" customFormat="1" ht="15" customHeight="1" thickBot="1">
      <c r="B20" s="97"/>
      <c r="C20" s="102" t="s">
        <v>97</v>
      </c>
      <c r="D20" s="176"/>
      <c r="E20" s="97"/>
      <c r="F20" s="103" t="s">
        <v>4</v>
      </c>
      <c r="G20" s="178"/>
      <c r="H20" s="6"/>
      <c r="I20" s="174"/>
      <c r="J20" s="174"/>
      <c r="L20" s="93"/>
      <c r="M20" s="136"/>
      <c r="N20" s="172" t="s">
        <v>37</v>
      </c>
      <c r="O20" s="172"/>
      <c r="P20" s="172" t="s">
        <v>38</v>
      </c>
      <c r="Q20" s="29"/>
      <c r="R20" s="137" t="s">
        <v>37</v>
      </c>
      <c r="S20" s="172" t="s">
        <v>38</v>
      </c>
      <c r="T20" s="29"/>
    </row>
    <row r="21" spans="2:20" s="13" customFormat="1" ht="15" customHeight="1" thickBot="1">
      <c r="B21" s="106" t="s">
        <v>75</v>
      </c>
      <c r="C21" s="107">
        <v>255428385</v>
      </c>
      <c r="D21" s="129">
        <v>0.39900000000000002</v>
      </c>
      <c r="E21" s="97"/>
      <c r="F21" s="18">
        <v>231961337</v>
      </c>
      <c r="G21" s="129">
        <v>0.4</v>
      </c>
      <c r="H21" s="6"/>
      <c r="I21" s="7"/>
      <c r="J21" s="27"/>
      <c r="L21" s="138"/>
      <c r="M21" s="29"/>
      <c r="N21" s="171" t="s">
        <v>97</v>
      </c>
      <c r="O21" s="171"/>
      <c r="P21" s="173"/>
      <c r="Q21" s="29"/>
      <c r="R21" s="66" t="s">
        <v>97</v>
      </c>
      <c r="S21" s="173"/>
      <c r="T21" s="29"/>
    </row>
    <row r="22" spans="2:20" s="13" customFormat="1" ht="15" customHeight="1">
      <c r="B22" s="106" t="s">
        <v>76</v>
      </c>
      <c r="C22" s="107">
        <v>287315456</v>
      </c>
      <c r="D22" s="129">
        <v>0.44800000000000001</v>
      </c>
      <c r="E22" s="97"/>
      <c r="F22" s="18">
        <v>265582171</v>
      </c>
      <c r="G22" s="129">
        <v>0.45700000000000002</v>
      </c>
      <c r="H22" s="6"/>
      <c r="I22" s="7"/>
      <c r="J22" s="27"/>
      <c r="L22" s="138"/>
      <c r="M22" s="29" t="s">
        <v>75</v>
      </c>
      <c r="N22" s="167">
        <v>255428385</v>
      </c>
      <c r="O22" s="167"/>
      <c r="P22" s="129">
        <v>0.39900000000000002</v>
      </c>
      <c r="Q22" s="56"/>
      <c r="R22" s="18">
        <v>231961337</v>
      </c>
      <c r="S22" s="129">
        <v>0.4</v>
      </c>
      <c r="T22" s="56"/>
    </row>
    <row r="23" spans="2:20" s="13" customFormat="1" ht="15" customHeight="1">
      <c r="B23" s="106" t="s">
        <v>134</v>
      </c>
      <c r="C23" s="107">
        <v>25825766</v>
      </c>
      <c r="D23" s="129">
        <v>0.04</v>
      </c>
      <c r="E23" s="97"/>
      <c r="F23" s="18">
        <v>21070071</v>
      </c>
      <c r="G23" s="129">
        <v>3.5999999999999997E-2</v>
      </c>
      <c r="H23" s="6"/>
      <c r="I23" s="7"/>
      <c r="J23" s="27"/>
      <c r="L23" s="138"/>
      <c r="M23" s="29" t="s">
        <v>76</v>
      </c>
      <c r="N23" s="168">
        <v>287315456</v>
      </c>
      <c r="O23" s="168"/>
      <c r="P23" s="129">
        <v>0.44800000000000001</v>
      </c>
      <c r="Q23" s="56"/>
      <c r="R23" s="18">
        <v>265582171</v>
      </c>
      <c r="S23" s="129">
        <v>0.45700000000000002</v>
      </c>
      <c r="T23" s="56"/>
    </row>
    <row r="24" spans="2:20" s="13" customFormat="1" ht="15" customHeight="1" thickBot="1">
      <c r="B24" s="98" t="s">
        <v>135</v>
      </c>
      <c r="C24" s="128">
        <v>72286247</v>
      </c>
      <c r="D24" s="130">
        <v>0.113</v>
      </c>
      <c r="E24" s="97"/>
      <c r="F24" s="128">
        <v>61854475</v>
      </c>
      <c r="G24" s="130">
        <v>0.107</v>
      </c>
      <c r="H24" s="6"/>
      <c r="I24" s="7"/>
      <c r="J24" s="27"/>
      <c r="L24" s="138"/>
      <c r="M24" s="29" t="s">
        <v>134</v>
      </c>
      <c r="N24" s="168">
        <v>25825766</v>
      </c>
      <c r="O24" s="168"/>
      <c r="P24" s="129">
        <v>0.04</v>
      </c>
      <c r="Q24" s="56"/>
      <c r="R24" s="18">
        <v>21070071</v>
      </c>
      <c r="S24" s="129">
        <v>3.5999999999999997E-2</v>
      </c>
      <c r="T24" s="56"/>
    </row>
    <row r="25" spans="2:20" s="13" customFormat="1" ht="15" customHeight="1" thickTop="1" thickBot="1">
      <c r="B25" s="108" t="s">
        <v>39</v>
      </c>
      <c r="C25" s="109">
        <v>640855854</v>
      </c>
      <c r="D25" s="141">
        <v>1</v>
      </c>
      <c r="E25" s="97"/>
      <c r="F25" s="109">
        <v>580468054</v>
      </c>
      <c r="G25" s="141">
        <v>1</v>
      </c>
      <c r="H25" s="6"/>
      <c r="I25" s="26"/>
      <c r="J25" s="28"/>
      <c r="L25" s="138"/>
      <c r="M25" s="29" t="s">
        <v>135</v>
      </c>
      <c r="N25" s="169">
        <v>72286247</v>
      </c>
      <c r="O25" s="169"/>
      <c r="P25" s="130">
        <v>0.113</v>
      </c>
      <c r="Q25" s="56"/>
      <c r="R25" s="128">
        <v>61854475</v>
      </c>
      <c r="S25" s="130">
        <v>0.107</v>
      </c>
      <c r="T25" s="56"/>
    </row>
    <row r="26" spans="2:20" s="13" customFormat="1" ht="15" customHeight="1" thickTop="1">
      <c r="B26" s="110"/>
      <c r="C26" s="111"/>
      <c r="D26" s="111"/>
      <c r="E26" s="112"/>
      <c r="F26" s="111"/>
      <c r="G26" s="110"/>
      <c r="I26" s="19"/>
      <c r="L26" s="139"/>
      <c r="M26" s="170" t="s">
        <v>39</v>
      </c>
      <c r="N26" s="170"/>
      <c r="O26" s="32">
        <v>640855854</v>
      </c>
      <c r="P26" s="140">
        <v>1</v>
      </c>
      <c r="Q26" s="131"/>
      <c r="R26" s="32">
        <v>580468054</v>
      </c>
      <c r="S26" s="140">
        <v>1</v>
      </c>
      <c r="T26" s="131"/>
    </row>
    <row r="27" spans="2:20" s="13" customFormat="1" ht="15" customHeight="1" thickBot="1">
      <c r="B27" s="113" t="s">
        <v>86</v>
      </c>
      <c r="C27" s="134">
        <v>45382</v>
      </c>
      <c r="D27" s="134">
        <v>45016</v>
      </c>
      <c r="E27" s="103" t="s">
        <v>22</v>
      </c>
      <c r="F27" s="97"/>
      <c r="G27" s="103" t="s">
        <v>40</v>
      </c>
      <c r="H27" s="6"/>
    </row>
    <row r="28" spans="2:20" s="13" customFormat="1" ht="15" customHeight="1" thickBot="1">
      <c r="B28" s="114" t="s">
        <v>83</v>
      </c>
      <c r="C28" s="18">
        <v>525972</v>
      </c>
      <c r="D28" s="18">
        <v>524299</v>
      </c>
      <c r="E28" s="115">
        <v>3.0000000000000001E-3</v>
      </c>
      <c r="F28" s="97"/>
      <c r="G28" s="116">
        <v>1673</v>
      </c>
      <c r="I28" s="7"/>
      <c r="M28" s="54" t="s">
        <v>136</v>
      </c>
      <c r="N28" s="66" t="s">
        <v>137</v>
      </c>
      <c r="O28" s="66" t="s">
        <v>138</v>
      </c>
      <c r="P28" s="66" t="s">
        <v>22</v>
      </c>
      <c r="Q28" s="142"/>
      <c r="R28" s="66" t="s">
        <v>40</v>
      </c>
    </row>
    <row r="29" spans="2:20" s="13" customFormat="1" ht="15" customHeight="1">
      <c r="B29" s="114" t="s">
        <v>84</v>
      </c>
      <c r="C29" s="18">
        <v>504516</v>
      </c>
      <c r="D29" s="18">
        <v>503656</v>
      </c>
      <c r="E29" s="115">
        <v>2E-3</v>
      </c>
      <c r="F29" s="97"/>
      <c r="G29" s="116">
        <v>860</v>
      </c>
      <c r="I29" s="7"/>
      <c r="M29" s="29" t="s">
        <v>83</v>
      </c>
      <c r="N29" s="18">
        <v>525972</v>
      </c>
      <c r="O29" s="18">
        <v>524299</v>
      </c>
      <c r="P29" s="129">
        <v>3.0000000000000001E-3</v>
      </c>
      <c r="Q29" s="56"/>
      <c r="R29" s="143">
        <v>1673</v>
      </c>
    </row>
    <row r="30" spans="2:20" s="13" customFormat="1" ht="15" customHeight="1">
      <c r="B30" s="114" t="s">
        <v>85</v>
      </c>
      <c r="C30" s="18">
        <v>436814</v>
      </c>
      <c r="D30" s="18">
        <v>435874</v>
      </c>
      <c r="E30" s="115">
        <v>2E-3</v>
      </c>
      <c r="F30" s="97"/>
      <c r="G30" s="116">
        <v>940</v>
      </c>
      <c r="I30" s="7"/>
      <c r="M30" s="29" t="s">
        <v>139</v>
      </c>
      <c r="N30" s="18">
        <v>504516</v>
      </c>
      <c r="O30" s="18">
        <v>503656</v>
      </c>
      <c r="P30" s="129">
        <v>2E-3</v>
      </c>
      <c r="Q30" s="56"/>
      <c r="R30" s="144">
        <v>860</v>
      </c>
    </row>
    <row r="31" spans="2:20" ht="15" customHeight="1">
      <c r="B31" s="114" t="s">
        <v>64</v>
      </c>
      <c r="C31" s="18">
        <v>118711</v>
      </c>
      <c r="D31" s="18">
        <v>120227</v>
      </c>
      <c r="E31" s="115">
        <v>-1.2999999999999999E-2</v>
      </c>
      <c r="F31" s="117"/>
      <c r="G31" s="116">
        <v>-1516</v>
      </c>
      <c r="I31" s="7"/>
      <c r="M31" s="29" t="s">
        <v>140</v>
      </c>
      <c r="N31" s="18">
        <v>436814</v>
      </c>
      <c r="O31" s="18">
        <v>435874</v>
      </c>
      <c r="P31" s="129">
        <v>2E-3</v>
      </c>
      <c r="Q31" s="56"/>
      <c r="R31" s="144">
        <v>940</v>
      </c>
    </row>
    <row r="32" spans="2:20" ht="15" customHeight="1">
      <c r="B32" s="97"/>
      <c r="C32" s="118"/>
      <c r="D32" s="118"/>
      <c r="E32" s="97"/>
      <c r="F32" s="97"/>
      <c r="G32" s="97"/>
      <c r="I32" s="7"/>
      <c r="M32" s="29" t="s">
        <v>64</v>
      </c>
      <c r="N32" s="18">
        <v>118711</v>
      </c>
      <c r="O32" s="18">
        <v>120227</v>
      </c>
      <c r="P32" s="129">
        <v>-1.2999999999999999E-2</v>
      </c>
      <c r="Q32" s="56"/>
      <c r="R32" s="143">
        <v>-1516</v>
      </c>
    </row>
    <row r="33" spans="2:18" ht="15" customHeight="1" thickBot="1">
      <c r="B33" s="119" t="s">
        <v>41</v>
      </c>
      <c r="C33" s="134">
        <v>45382</v>
      </c>
      <c r="D33" s="134">
        <v>45016</v>
      </c>
      <c r="E33" s="103" t="s">
        <v>22</v>
      </c>
      <c r="F33" s="97"/>
      <c r="G33" s="103" t="s">
        <v>40</v>
      </c>
      <c r="I33" s="7"/>
      <c r="M33" s="142"/>
      <c r="N33" s="142"/>
      <c r="O33" s="142"/>
      <c r="P33" s="142"/>
      <c r="Q33" s="142"/>
      <c r="R33" s="142"/>
    </row>
    <row r="34" spans="2:18" ht="15" customHeight="1" thickBot="1">
      <c r="B34" s="114" t="s">
        <v>83</v>
      </c>
      <c r="C34" s="18">
        <v>2306152</v>
      </c>
      <c r="D34" s="18">
        <v>2257165</v>
      </c>
      <c r="E34" s="115">
        <v>2.1999999999999999E-2</v>
      </c>
      <c r="F34" s="97"/>
      <c r="G34" s="116">
        <v>48987</v>
      </c>
      <c r="I34" s="7"/>
      <c r="M34" s="54" t="s">
        <v>41</v>
      </c>
      <c r="N34" s="66" t="s">
        <v>137</v>
      </c>
      <c r="O34" s="66" t="s">
        <v>138</v>
      </c>
      <c r="P34" s="66" t="s">
        <v>22</v>
      </c>
      <c r="Q34" s="142"/>
      <c r="R34" s="66" t="s">
        <v>40</v>
      </c>
    </row>
    <row r="35" spans="2:18" ht="15" customHeight="1">
      <c r="B35" s="114" t="s">
        <v>84</v>
      </c>
      <c r="C35" s="18">
        <v>2261448</v>
      </c>
      <c r="D35" s="18">
        <v>2212631</v>
      </c>
      <c r="E35" s="115">
        <v>2.1999999999999999E-2</v>
      </c>
      <c r="F35" s="97"/>
      <c r="G35" s="116">
        <v>48817</v>
      </c>
      <c r="I35" s="7"/>
      <c r="M35" s="29" t="s">
        <v>83</v>
      </c>
      <c r="N35" s="18">
        <v>2306152</v>
      </c>
      <c r="O35" s="18">
        <v>2257165</v>
      </c>
      <c r="P35" s="129">
        <v>2.1999999999999999E-2</v>
      </c>
      <c r="Q35" s="56"/>
      <c r="R35" s="143">
        <v>48987</v>
      </c>
    </row>
    <row r="36" spans="2:18" ht="15" customHeight="1">
      <c r="B36" s="97"/>
      <c r="C36" s="97"/>
      <c r="D36" s="97"/>
      <c r="E36" s="97"/>
      <c r="F36" s="97"/>
      <c r="G36" s="97"/>
      <c r="M36" s="29" t="s">
        <v>84</v>
      </c>
      <c r="N36" s="18">
        <v>2261448</v>
      </c>
      <c r="O36" s="18">
        <v>2212631</v>
      </c>
      <c r="P36" s="129">
        <v>2.1999999999999999E-2</v>
      </c>
      <c r="Q36" s="56"/>
      <c r="R36" s="143">
        <v>48817</v>
      </c>
    </row>
    <row r="37" spans="2:18" ht="15" customHeight="1">
      <c r="B37" s="120" t="s">
        <v>50</v>
      </c>
      <c r="C37" s="97"/>
      <c r="D37" s="97"/>
      <c r="E37" s="97"/>
      <c r="F37" s="97"/>
      <c r="G37" s="97"/>
    </row>
    <row r="38" spans="2:18" ht="15" customHeight="1">
      <c r="B38" s="120"/>
      <c r="C38" s="97"/>
      <c r="D38" s="97"/>
      <c r="E38" s="97"/>
      <c r="F38" s="97"/>
      <c r="G38" s="97"/>
    </row>
    <row r="39" spans="2:18" ht="13.5" thickBot="1">
      <c r="B39" s="124" t="s">
        <v>128</v>
      </c>
      <c r="C39" s="134">
        <v>45382</v>
      </c>
      <c r="D39" s="134">
        <v>45016</v>
      </c>
      <c r="E39" s="103" t="s">
        <v>22</v>
      </c>
      <c r="F39" s="97"/>
      <c r="G39" s="97"/>
    </row>
    <row r="40" spans="2:18" ht="13.5" thickBot="1">
      <c r="B40" s="106" t="s">
        <v>19</v>
      </c>
      <c r="C40" s="18">
        <v>22478801</v>
      </c>
      <c r="D40" s="18">
        <v>20730872</v>
      </c>
      <c r="E40" s="115">
        <v>8.4000000000000005E-2</v>
      </c>
      <c r="F40" s="97"/>
      <c r="G40" s="97"/>
      <c r="J40" s="116"/>
      <c r="K40" s="25"/>
      <c r="M40" s="145" t="s">
        <v>128</v>
      </c>
      <c r="N40" s="146" t="s">
        <v>141</v>
      </c>
      <c r="O40" s="146" t="s">
        <v>142</v>
      </c>
      <c r="P40" s="147" t="s">
        <v>22</v>
      </c>
    </row>
    <row r="41" spans="2:18" ht="12.75">
      <c r="B41" s="106" t="s">
        <v>119</v>
      </c>
      <c r="C41" s="18">
        <v>9649213</v>
      </c>
      <c r="D41" s="18">
        <v>7943754</v>
      </c>
      <c r="E41" s="115">
        <v>0.215</v>
      </c>
      <c r="F41" s="97"/>
      <c r="G41" s="97"/>
      <c r="J41" s="116"/>
      <c r="K41" s="25"/>
      <c r="M41" s="29" t="s">
        <v>19</v>
      </c>
      <c r="N41" s="18">
        <v>22478801</v>
      </c>
      <c r="O41" s="18">
        <v>20730872</v>
      </c>
      <c r="P41" s="129">
        <v>8.4000000000000005E-2</v>
      </c>
    </row>
    <row r="42" spans="2:18" ht="12.75">
      <c r="B42" s="106" t="s">
        <v>96</v>
      </c>
      <c r="C42" s="18">
        <v>3534915</v>
      </c>
      <c r="D42" s="18">
        <v>4213221</v>
      </c>
      <c r="E42" s="115">
        <v>-0.161</v>
      </c>
      <c r="F42" s="97"/>
      <c r="G42" s="97"/>
      <c r="J42" s="116"/>
      <c r="K42" s="25"/>
      <c r="M42" s="29" t="s">
        <v>143</v>
      </c>
      <c r="N42" s="18">
        <v>9649213</v>
      </c>
      <c r="O42" s="18">
        <v>7943754</v>
      </c>
      <c r="P42" s="129">
        <v>0.215</v>
      </c>
    </row>
    <row r="43" spans="2:18" ht="12.75">
      <c r="B43" s="106" t="s">
        <v>20</v>
      </c>
      <c r="C43" s="18">
        <v>2130047</v>
      </c>
      <c r="D43" s="18">
        <v>1966051</v>
      </c>
      <c r="E43" s="115">
        <v>8.3000000000000004E-2</v>
      </c>
      <c r="F43" s="97"/>
      <c r="G43" s="97"/>
      <c r="J43" s="116"/>
      <c r="K43" s="25"/>
      <c r="M43" s="29" t="s">
        <v>144</v>
      </c>
      <c r="N43" s="18">
        <v>3534915</v>
      </c>
      <c r="O43" s="18">
        <v>4213221</v>
      </c>
      <c r="P43" s="129">
        <v>-0.161</v>
      </c>
    </row>
    <row r="44" spans="2:18" ht="12.75">
      <c r="B44" s="108" t="s">
        <v>16</v>
      </c>
      <c r="C44" s="18">
        <v>37792976</v>
      </c>
      <c r="D44" s="18">
        <v>34853898</v>
      </c>
      <c r="E44" s="121">
        <v>8.4000000000000005E-2</v>
      </c>
      <c r="F44" s="97"/>
      <c r="G44" s="97"/>
      <c r="J44" s="116"/>
      <c r="K44" s="25"/>
      <c r="M44" s="29" t="s">
        <v>20</v>
      </c>
      <c r="N44" s="18">
        <v>2130047</v>
      </c>
      <c r="O44" s="18">
        <v>1966051</v>
      </c>
      <c r="P44" s="129">
        <v>8.3000000000000004E-2</v>
      </c>
    </row>
    <row r="45" spans="2:18" ht="15" customHeight="1">
      <c r="C45" s="23"/>
      <c r="D45" s="23"/>
      <c r="M45" s="55" t="s">
        <v>145</v>
      </c>
      <c r="N45" s="32">
        <v>37792976</v>
      </c>
      <c r="O45" s="32">
        <v>34853898</v>
      </c>
      <c r="P45" s="140">
        <v>8.4000000000000005E-2</v>
      </c>
    </row>
    <row r="46" spans="2:18" ht="15" customHeight="1">
      <c r="C46" s="22"/>
      <c r="D46" s="22"/>
      <c r="G46" s="22"/>
    </row>
    <row r="48" spans="2:18" ht="15" customHeight="1">
      <c r="C48"/>
    </row>
    <row r="49" spans="2:10" ht="15" customHeight="1">
      <c r="J49" s="116"/>
    </row>
    <row r="50" spans="2:10" ht="15" customHeight="1">
      <c r="B50" s="3"/>
      <c r="C50" s="24"/>
    </row>
    <row r="51" spans="2:10" ht="15" customHeight="1">
      <c r="B51" s="3"/>
      <c r="C51" s="24"/>
    </row>
    <row r="52" spans="2:10" ht="15" customHeight="1">
      <c r="B52" s="3"/>
      <c r="C52" s="24"/>
    </row>
  </sheetData>
  <mergeCells count="15">
    <mergeCell ref="J19:J20"/>
    <mergeCell ref="D19:D20"/>
    <mergeCell ref="G19:G20"/>
    <mergeCell ref="I19:I20"/>
    <mergeCell ref="N19:P19"/>
    <mergeCell ref="R19:S19"/>
    <mergeCell ref="N20:O20"/>
    <mergeCell ref="P20:P21"/>
    <mergeCell ref="S20:S21"/>
    <mergeCell ref="N21:O21"/>
    <mergeCell ref="N22:O22"/>
    <mergeCell ref="N23:O23"/>
    <mergeCell ref="N24:O24"/>
    <mergeCell ref="N25:O25"/>
    <mergeCell ref="M26:N26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1"/>
  <sheetViews>
    <sheetView showGridLines="0" workbookViewId="0">
      <selection activeCell="J26" sqref="J26"/>
    </sheetView>
  </sheetViews>
  <sheetFormatPr baseColWidth="10" defaultColWidth="11.42578125" defaultRowHeight="12.75"/>
  <cols>
    <col min="1" max="1" width="11.42578125" style="6"/>
    <col min="2" max="2" width="25.28515625" style="6" bestFit="1" customWidth="1"/>
    <col min="3" max="4" width="12" style="6" bestFit="1" customWidth="1"/>
    <col min="5" max="5" width="11.42578125" style="6"/>
    <col min="6" max="6" width="5.140625" style="6" customWidth="1"/>
    <col min="7" max="9" width="11.42578125" style="6"/>
    <col min="10" max="10" width="68.28515625" style="6" bestFit="1" customWidth="1"/>
    <col min="11" max="11" width="12.28515625" style="6" bestFit="1" customWidth="1"/>
    <col min="12" max="16384" width="11.42578125" style="6"/>
  </cols>
  <sheetData>
    <row r="1" spans="2:13">
      <c r="B1" s="11" t="s">
        <v>71</v>
      </c>
    </row>
    <row r="3" spans="2:13" ht="13.5" thickBot="1">
      <c r="B3" s="54" t="s">
        <v>67</v>
      </c>
      <c r="C3" s="133">
        <v>45382</v>
      </c>
      <c r="D3" s="133">
        <v>45016</v>
      </c>
      <c r="E3" s="5" t="s">
        <v>22</v>
      </c>
      <c r="G3" s="5" t="s">
        <v>149</v>
      </c>
    </row>
    <row r="4" spans="2:13">
      <c r="B4" s="29" t="s">
        <v>87</v>
      </c>
      <c r="C4" s="18">
        <v>177892928</v>
      </c>
      <c r="D4" s="18">
        <v>172060280</v>
      </c>
      <c r="E4" s="8">
        <v>3.4000000000000002E-2</v>
      </c>
      <c r="G4" s="7">
        <v>5832648</v>
      </c>
      <c r="J4" s="30"/>
      <c r="K4" s="31"/>
      <c r="L4" s="31"/>
      <c r="M4" s="31"/>
    </row>
    <row r="5" spans="2:13">
      <c r="B5" s="29" t="s">
        <v>88</v>
      </c>
      <c r="C5" s="18">
        <v>330085</v>
      </c>
      <c r="D5" s="18">
        <v>957336</v>
      </c>
      <c r="E5" s="8">
        <v>-0.65500000000000003</v>
      </c>
      <c r="F5" s="21"/>
      <c r="G5" s="7">
        <v>-627251</v>
      </c>
      <c r="J5" s="30"/>
      <c r="K5" s="31"/>
      <c r="L5" s="31"/>
      <c r="M5" s="31"/>
    </row>
    <row r="6" spans="2:13">
      <c r="B6" s="29" t="s">
        <v>78</v>
      </c>
      <c r="C6" s="7">
        <v>-73786711</v>
      </c>
      <c r="D6" s="7">
        <v>-72667085</v>
      </c>
      <c r="E6" s="8">
        <v>1.4999999999999999E-2</v>
      </c>
      <c r="G6" s="7">
        <v>-1119626</v>
      </c>
      <c r="J6" s="30"/>
      <c r="K6" s="31"/>
      <c r="L6" s="31"/>
      <c r="M6" s="31"/>
    </row>
    <row r="7" spans="2:13" s="11" customFormat="1">
      <c r="B7" s="55" t="s">
        <v>32</v>
      </c>
      <c r="C7" s="68">
        <v>104436302</v>
      </c>
      <c r="D7" s="68">
        <v>100350531</v>
      </c>
      <c r="E7" s="10">
        <v>4.1000000000000002E-2</v>
      </c>
      <c r="G7" s="9">
        <v>4085771</v>
      </c>
      <c r="J7" s="33"/>
      <c r="K7" s="34"/>
      <c r="L7" s="34"/>
      <c r="M7" s="34"/>
    </row>
    <row r="8" spans="2:13">
      <c r="B8" s="29" t="s">
        <v>5</v>
      </c>
      <c r="C8" s="7">
        <v>-19395662</v>
      </c>
      <c r="D8" s="7">
        <v>-18296837</v>
      </c>
      <c r="E8" s="8">
        <v>0.06</v>
      </c>
      <c r="G8" s="7">
        <v>-1098825</v>
      </c>
      <c r="J8" s="30"/>
      <c r="K8" s="31"/>
      <c r="L8" s="31"/>
      <c r="M8" s="31"/>
    </row>
    <row r="9" spans="2:13" s="11" customFormat="1">
      <c r="B9" s="55" t="s">
        <v>79</v>
      </c>
      <c r="C9" s="68">
        <v>85040640</v>
      </c>
      <c r="D9" s="68">
        <v>82053694</v>
      </c>
      <c r="E9" s="10">
        <v>3.5999999999999997E-2</v>
      </c>
      <c r="G9" s="9">
        <v>2986946</v>
      </c>
      <c r="J9" s="33"/>
      <c r="K9" s="34"/>
      <c r="L9" s="34"/>
      <c r="M9" s="34"/>
    </row>
    <row r="10" spans="2:13">
      <c r="B10" s="29" t="s">
        <v>89</v>
      </c>
      <c r="C10" s="7">
        <v>2660031</v>
      </c>
      <c r="D10" s="7">
        <v>-574155</v>
      </c>
      <c r="E10" s="8">
        <v>-2</v>
      </c>
      <c r="F10" s="21"/>
      <c r="G10" s="7">
        <v>3234186</v>
      </c>
      <c r="J10" s="30"/>
      <c r="K10" s="31"/>
      <c r="L10" s="31"/>
      <c r="M10" s="31"/>
    </row>
    <row r="11" spans="2:13">
      <c r="B11" s="29" t="s">
        <v>81</v>
      </c>
      <c r="C11" s="7">
        <v>-17809123</v>
      </c>
      <c r="D11" s="7">
        <v>-19578790</v>
      </c>
      <c r="E11" s="8">
        <v>-0.09</v>
      </c>
      <c r="G11" s="7">
        <v>1769667</v>
      </c>
      <c r="J11" s="30"/>
      <c r="K11" s="31"/>
      <c r="L11" s="31"/>
      <c r="M11" s="31"/>
    </row>
    <row r="12" spans="2:13">
      <c r="B12" s="29" t="s">
        <v>63</v>
      </c>
      <c r="C12" s="7">
        <v>-16830167</v>
      </c>
      <c r="D12" s="7">
        <v>-13742205</v>
      </c>
      <c r="E12" s="8">
        <v>0.22500000000000001</v>
      </c>
      <c r="G12" s="7">
        <v>-3087962</v>
      </c>
      <c r="J12" s="30"/>
      <c r="K12" s="31"/>
      <c r="L12" s="31"/>
      <c r="M12" s="31"/>
    </row>
    <row r="13" spans="2:13">
      <c r="B13" s="29" t="s">
        <v>115</v>
      </c>
      <c r="C13" s="7">
        <v>-927</v>
      </c>
      <c r="D13" s="7">
        <v>-819</v>
      </c>
      <c r="E13" s="8">
        <v>0.13200000000000001</v>
      </c>
      <c r="G13" s="7">
        <v>-108</v>
      </c>
      <c r="J13" s="30"/>
      <c r="K13" s="31"/>
      <c r="L13" s="31"/>
      <c r="M13" s="31"/>
    </row>
    <row r="14" spans="2:13" s="11" customFormat="1">
      <c r="B14" s="55" t="s">
        <v>82</v>
      </c>
      <c r="C14" s="68">
        <v>53060454</v>
      </c>
      <c r="D14" s="68">
        <v>48157725</v>
      </c>
      <c r="E14" s="10">
        <v>0.10199999999999999</v>
      </c>
      <c r="G14" s="9">
        <v>4902729</v>
      </c>
      <c r="J14" s="33"/>
      <c r="K14" s="34"/>
      <c r="L14" s="34"/>
      <c r="M14" s="34"/>
    </row>
    <row r="15" spans="2:13">
      <c r="C15" s="64"/>
      <c r="D15" s="64"/>
      <c r="J15" s="30"/>
      <c r="M15" s="31"/>
    </row>
    <row r="16" spans="2:13">
      <c r="C16" s="31"/>
      <c r="D16" s="31"/>
      <c r="J16" s="30"/>
    </row>
    <row r="17" spans="2:10">
      <c r="B17" s="11" t="s">
        <v>72</v>
      </c>
      <c r="J17" s="30"/>
    </row>
    <row r="18" spans="2:10">
      <c r="J18" s="30"/>
    </row>
    <row r="19" spans="2:10" ht="13.5" thickBot="1">
      <c r="B19" s="54" t="s">
        <v>67</v>
      </c>
      <c r="C19" s="133">
        <v>45382</v>
      </c>
      <c r="D19" s="133">
        <v>45016</v>
      </c>
      <c r="E19" s="5" t="s">
        <v>22</v>
      </c>
      <c r="G19" s="5" t="s">
        <v>149</v>
      </c>
    </row>
    <row r="20" spans="2:10">
      <c r="B20" s="29" t="s">
        <v>87</v>
      </c>
      <c r="C20" s="7">
        <v>11247264</v>
      </c>
      <c r="D20" s="7">
        <v>9409064</v>
      </c>
      <c r="E20" s="8">
        <v>0.19500000000000001</v>
      </c>
      <c r="F20" s="7"/>
      <c r="G20" s="7">
        <v>1838200</v>
      </c>
    </row>
    <row r="21" spans="2:10">
      <c r="B21" s="29" t="s">
        <v>88</v>
      </c>
      <c r="C21" s="7">
        <v>2153901</v>
      </c>
      <c r="D21" s="7">
        <v>2014628</v>
      </c>
      <c r="E21" s="8">
        <v>6.9000000000000006E-2</v>
      </c>
      <c r="F21" s="7"/>
      <c r="G21" s="7">
        <v>139273</v>
      </c>
    </row>
    <row r="22" spans="2:10">
      <c r="B22" s="29" t="s">
        <v>78</v>
      </c>
      <c r="C22" s="7">
        <v>-10684132</v>
      </c>
      <c r="D22" s="7">
        <v>-9570708</v>
      </c>
      <c r="E22" s="8">
        <v>0.11600000000000001</v>
      </c>
      <c r="F22" s="7"/>
      <c r="G22" s="7">
        <v>-1113424</v>
      </c>
    </row>
    <row r="23" spans="2:10">
      <c r="B23" s="55" t="s">
        <v>32</v>
      </c>
      <c r="C23" s="9">
        <v>2717033</v>
      </c>
      <c r="D23" s="9">
        <v>1852984</v>
      </c>
      <c r="E23" s="10">
        <v>0.46600000000000003</v>
      </c>
      <c r="F23" s="9"/>
      <c r="G23" s="9">
        <v>864049</v>
      </c>
    </row>
    <row r="24" spans="2:10">
      <c r="B24" s="29" t="s">
        <v>5</v>
      </c>
      <c r="C24" s="7">
        <v>-576885</v>
      </c>
      <c r="D24" s="7">
        <v>-528215</v>
      </c>
      <c r="E24" s="8">
        <v>9.1999999999999998E-2</v>
      </c>
      <c r="F24" s="7"/>
      <c r="G24" s="7">
        <v>-48670</v>
      </c>
      <c r="I24" s="7"/>
    </row>
    <row r="25" spans="2:10">
      <c r="B25" s="55" t="s">
        <v>79</v>
      </c>
      <c r="C25" s="9">
        <v>2140148</v>
      </c>
      <c r="D25" s="9">
        <v>1324769</v>
      </c>
      <c r="E25" s="10">
        <v>0.61499999999999999</v>
      </c>
      <c r="F25" s="9"/>
      <c r="G25" s="9">
        <v>815379</v>
      </c>
    </row>
    <row r="26" spans="2:10">
      <c r="B26" s="29" t="s">
        <v>89</v>
      </c>
      <c r="C26" s="7">
        <v>490549</v>
      </c>
      <c r="D26" s="7">
        <v>-37242</v>
      </c>
      <c r="E26" s="8">
        <v>-14.172000000000001</v>
      </c>
      <c r="F26" s="7"/>
      <c r="G26" s="7">
        <v>527791</v>
      </c>
    </row>
    <row r="27" spans="2:10">
      <c r="B27" s="29" t="s">
        <v>81</v>
      </c>
      <c r="C27" s="7">
        <v>-87670</v>
      </c>
      <c r="D27" s="7">
        <v>-149069</v>
      </c>
      <c r="E27" s="8">
        <v>-0.41199999999999998</v>
      </c>
      <c r="F27" s="7"/>
      <c r="G27" s="7">
        <v>61399</v>
      </c>
    </row>
    <row r="28" spans="2:10">
      <c r="B28" s="29" t="s">
        <v>63</v>
      </c>
      <c r="C28" s="7">
        <v>-694413</v>
      </c>
      <c r="D28" s="7">
        <v>-384065</v>
      </c>
      <c r="E28" s="8">
        <v>0.80800000000000005</v>
      </c>
      <c r="F28" s="7"/>
      <c r="G28" s="7">
        <v>-310348</v>
      </c>
    </row>
    <row r="29" spans="2:10">
      <c r="B29" s="55" t="s">
        <v>82</v>
      </c>
      <c r="C29" s="68">
        <v>1848614</v>
      </c>
      <c r="D29" s="68">
        <v>754393</v>
      </c>
      <c r="E29" s="8">
        <v>1.45</v>
      </c>
      <c r="F29" s="7"/>
      <c r="G29" s="7">
        <v>1094221</v>
      </c>
    </row>
    <row r="31" spans="2:10">
      <c r="C31" s="8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36" customWidth="1"/>
    <col min="2" max="2" width="25.28515625" style="36" bestFit="1" customWidth="1"/>
    <col min="3" max="16384" width="11.42578125" style="36"/>
  </cols>
  <sheetData>
    <row r="1" spans="1:14" ht="15" customHeight="1">
      <c r="A1" s="35" t="s">
        <v>48</v>
      </c>
    </row>
    <row r="3" spans="1:14" ht="15" customHeight="1" thickBot="1">
      <c r="B3" s="20" t="s">
        <v>67</v>
      </c>
      <c r="C3" s="5" t="s">
        <v>116</v>
      </c>
      <c r="D3" s="5" t="s">
        <v>111</v>
      </c>
      <c r="E3" s="5" t="s">
        <v>22</v>
      </c>
      <c r="F3" s="6"/>
      <c r="G3" s="5" t="s">
        <v>112</v>
      </c>
    </row>
    <row r="4" spans="1:14" ht="15" customHeight="1">
      <c r="B4" s="3" t="s">
        <v>21</v>
      </c>
      <c r="C4" s="67">
        <v>129721186</v>
      </c>
      <c r="D4" s="67">
        <v>129721186</v>
      </c>
      <c r="E4" s="8">
        <f>+ROUND(G4/D4,3)</f>
        <v>0</v>
      </c>
      <c r="F4" s="6"/>
      <c r="G4" s="7">
        <f>+C4-D4</f>
        <v>0</v>
      </c>
    </row>
    <row r="5" spans="1:14" s="37" customFormat="1" ht="15" customHeight="1">
      <c r="B5" s="3" t="s">
        <v>31</v>
      </c>
      <c r="C5" s="67">
        <v>-77210262</v>
      </c>
      <c r="D5" s="67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7" customFormat="1" ht="15" customHeight="1">
      <c r="B6" s="4" t="s">
        <v>32</v>
      </c>
      <c r="C6" s="86">
        <f>SUM(C4:C5)</f>
        <v>52510924</v>
      </c>
      <c r="D6" s="86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7" customFormat="1" ht="15" customHeight="1">
      <c r="B7" s="3" t="s">
        <v>33</v>
      </c>
      <c r="C7" s="67">
        <v>-17417464</v>
      </c>
      <c r="D7" s="67">
        <v>-17417464</v>
      </c>
      <c r="E7" s="8">
        <f t="shared" si="0"/>
        <v>0</v>
      </c>
      <c r="F7" s="6"/>
      <c r="G7" s="7">
        <f t="shared" si="1"/>
        <v>0</v>
      </c>
      <c r="L7" s="24"/>
      <c r="M7" s="24"/>
      <c r="N7" s="38"/>
    </row>
    <row r="8" spans="1:14" s="37" customFormat="1" ht="15" customHeight="1">
      <c r="B8" s="4" t="s">
        <v>34</v>
      </c>
      <c r="C8" s="86">
        <f>+C6+C7</f>
        <v>35093460</v>
      </c>
      <c r="D8" s="86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7" customFormat="1" ht="15" customHeight="1">
      <c r="B9" s="3" t="s">
        <v>95</v>
      </c>
      <c r="C9" s="67">
        <v>-2093189</v>
      </c>
      <c r="D9" s="67">
        <v>-2093189</v>
      </c>
      <c r="E9" s="8">
        <f t="shared" si="0"/>
        <v>0</v>
      </c>
      <c r="F9" s="56"/>
      <c r="G9" s="7">
        <f t="shared" si="1"/>
        <v>0</v>
      </c>
    </row>
    <row r="10" spans="1:14" s="37" customFormat="1" ht="15" customHeight="1">
      <c r="B10" s="3" t="s">
        <v>110</v>
      </c>
      <c r="C10" s="67">
        <v>-34520</v>
      </c>
      <c r="D10" s="67">
        <v>-34520</v>
      </c>
      <c r="E10" s="8" t="s">
        <v>109</v>
      </c>
      <c r="F10" s="56"/>
      <c r="G10" s="7">
        <f t="shared" si="1"/>
        <v>0</v>
      </c>
    </row>
    <row r="11" spans="1:14" s="37" customFormat="1" ht="15" customHeight="1">
      <c r="B11" s="3" t="s">
        <v>35</v>
      </c>
      <c r="C11" s="67">
        <v>-14939258</v>
      </c>
      <c r="D11" s="67">
        <v>-14939258</v>
      </c>
      <c r="E11" s="8">
        <f t="shared" si="0"/>
        <v>0</v>
      </c>
      <c r="F11" s="6"/>
      <c r="G11" s="7">
        <f t="shared" si="1"/>
        <v>0</v>
      </c>
    </row>
    <row r="12" spans="1:14" s="37" customFormat="1" ht="15" customHeight="1">
      <c r="B12" s="3" t="s">
        <v>63</v>
      </c>
      <c r="C12" s="67">
        <v>-2523215</v>
      </c>
      <c r="D12" s="67">
        <v>-2523215</v>
      </c>
      <c r="E12" s="8">
        <f t="shared" si="0"/>
        <v>0</v>
      </c>
      <c r="F12" s="6"/>
      <c r="G12" s="7">
        <f t="shared" si="1"/>
        <v>0</v>
      </c>
    </row>
    <row r="13" spans="1:14" s="37" customFormat="1" ht="15" customHeight="1">
      <c r="B13" s="3" t="s">
        <v>106</v>
      </c>
      <c r="C13" s="67">
        <v>7324842</v>
      </c>
      <c r="D13" s="67">
        <v>7324842</v>
      </c>
      <c r="E13" s="8">
        <f t="shared" si="0"/>
        <v>0</v>
      </c>
      <c r="F13" s="6"/>
      <c r="G13" s="7">
        <f t="shared" si="1"/>
        <v>0</v>
      </c>
    </row>
    <row r="14" spans="1:14" s="37" customFormat="1" ht="15" customHeight="1">
      <c r="B14" s="4" t="s">
        <v>36</v>
      </c>
      <c r="C14" s="68">
        <v>26175218</v>
      </c>
      <c r="D14" s="68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7" customFormat="1" ht="15" customHeight="1">
      <c r="C15" s="32"/>
    </row>
    <row r="16" spans="1:14" s="37" customFormat="1" ht="15" customHeight="1"/>
    <row r="17" s="37" customFormat="1" ht="15" customHeight="1"/>
    <row r="18" s="37" customFormat="1" ht="15" customHeight="1"/>
    <row r="19" s="37" customFormat="1" ht="15" customHeight="1"/>
    <row r="20" s="37" customFormat="1" ht="15" customHeight="1"/>
    <row r="21" s="37" customFormat="1" ht="15" customHeight="1"/>
    <row r="22" s="37" customFormat="1" ht="15" customHeight="1"/>
    <row r="23" s="37" customFormat="1" ht="15" customHeight="1"/>
    <row r="24" s="37" customFormat="1" ht="15" customHeight="1"/>
    <row r="25" s="37" customFormat="1" ht="15" customHeight="1"/>
    <row r="26" s="37" customFormat="1" ht="15" customHeight="1"/>
    <row r="27" s="37" customFormat="1" ht="15" customHeight="1"/>
    <row r="28" s="37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0"/>
  <sheetViews>
    <sheetView showGridLines="0" workbookViewId="0">
      <selection activeCell="E20" sqref="E20"/>
    </sheetView>
  </sheetViews>
  <sheetFormatPr baseColWidth="10" defaultColWidth="11.42578125" defaultRowHeight="15" customHeight="1"/>
  <cols>
    <col min="1" max="1" width="3.85546875" style="6" customWidth="1"/>
    <col min="2" max="2" width="49.42578125" style="6" customWidth="1"/>
    <col min="3" max="3" width="12" style="6" bestFit="1" customWidth="1"/>
    <col min="4" max="4" width="13.7109375" style="6" customWidth="1"/>
    <col min="5" max="5" width="9.28515625" style="6" customWidth="1"/>
    <col min="6" max="16384" width="11.42578125" style="6"/>
  </cols>
  <sheetData>
    <row r="3" spans="2:7" ht="15" customHeight="1" thickBot="1">
      <c r="B3" s="17" t="s">
        <v>23</v>
      </c>
      <c r="C3" s="166">
        <v>45382</v>
      </c>
      <c r="D3" s="166">
        <v>45291</v>
      </c>
      <c r="E3" s="17" t="s">
        <v>22</v>
      </c>
    </row>
    <row r="4" spans="2:7" ht="12.75" customHeight="1">
      <c r="B4" s="3" t="s">
        <v>2</v>
      </c>
      <c r="C4" s="78">
        <v>272073702</v>
      </c>
      <c r="D4" s="78">
        <v>276781050</v>
      </c>
      <c r="E4" s="8">
        <v>-1.7000000000000001E-2</v>
      </c>
      <c r="G4" s="25"/>
    </row>
    <row r="5" spans="2:7" ht="12.75" customHeight="1">
      <c r="B5" s="3" t="s">
        <v>3</v>
      </c>
      <c r="C5" s="78">
        <v>2428128297</v>
      </c>
      <c r="D5" s="78">
        <v>2419695021</v>
      </c>
      <c r="E5" s="8">
        <v>3.0000000000000001E-3</v>
      </c>
      <c r="G5" s="25"/>
    </row>
    <row r="6" spans="2:7" ht="12.75" customHeight="1">
      <c r="B6" s="4" t="s">
        <v>14</v>
      </c>
      <c r="C6" s="79">
        <v>2700201999</v>
      </c>
      <c r="D6" s="79">
        <v>2696476071</v>
      </c>
      <c r="E6" s="10">
        <v>1E-3</v>
      </c>
      <c r="G6" s="25"/>
    </row>
    <row r="7" spans="2:7" ht="12.75" customHeight="1">
      <c r="B7" s="17" t="s">
        <v>53</v>
      </c>
      <c r="C7" s="80"/>
      <c r="D7" s="80"/>
      <c r="E7" s="39"/>
      <c r="G7" s="25"/>
    </row>
    <row r="8" spans="2:7" ht="12.75" customHeight="1">
      <c r="B8" s="3" t="s">
        <v>0</v>
      </c>
      <c r="C8" s="78">
        <v>314069288</v>
      </c>
      <c r="D8" s="78">
        <v>362634346</v>
      </c>
      <c r="E8" s="8">
        <v>-0.13400000000000001</v>
      </c>
      <c r="G8" s="25"/>
    </row>
    <row r="9" spans="2:7" ht="12.75" customHeight="1">
      <c r="B9" s="3" t="s">
        <v>1</v>
      </c>
      <c r="C9" s="78">
        <v>1172377368</v>
      </c>
      <c r="D9" s="78">
        <v>1175813467</v>
      </c>
      <c r="E9" s="8">
        <v>-3.0000000000000001E-3</v>
      </c>
      <c r="G9" s="25"/>
    </row>
    <row r="10" spans="2:7" ht="12.75" customHeight="1">
      <c r="B10" s="4" t="s">
        <v>15</v>
      </c>
      <c r="C10" s="79">
        <v>1486446656</v>
      </c>
      <c r="D10" s="79">
        <v>1538447813</v>
      </c>
      <c r="E10" s="10">
        <v>-3.4000000000000002E-2</v>
      </c>
      <c r="G10" s="25"/>
    </row>
    <row r="11" spans="2:7" ht="12.75" customHeight="1">
      <c r="C11" s="80"/>
      <c r="D11" s="80"/>
      <c r="E11" s="39"/>
      <c r="G11" s="25"/>
    </row>
    <row r="12" spans="2:7" ht="12.75" customHeight="1">
      <c r="B12" s="3" t="s">
        <v>17</v>
      </c>
      <c r="C12" s="78">
        <v>743570971</v>
      </c>
      <c r="D12" s="78">
        <v>715849689</v>
      </c>
      <c r="E12" s="8">
        <v>3.9E-2</v>
      </c>
      <c r="G12" s="25"/>
    </row>
    <row r="13" spans="2:7" ht="12.75" customHeight="1">
      <c r="B13" s="3" t="s">
        <v>18</v>
      </c>
      <c r="C13" s="78">
        <v>470184372</v>
      </c>
      <c r="D13" s="78">
        <v>442178569</v>
      </c>
      <c r="E13" s="8">
        <v>6.3E-2</v>
      </c>
      <c r="G13" s="25"/>
    </row>
    <row r="14" spans="2:7" ht="12.75" customHeight="1">
      <c r="B14" s="4" t="s">
        <v>51</v>
      </c>
      <c r="C14" s="79">
        <v>1213755343</v>
      </c>
      <c r="D14" s="79">
        <v>1158028258</v>
      </c>
      <c r="E14" s="10">
        <v>4.8000000000000001E-2</v>
      </c>
      <c r="G14" s="25"/>
    </row>
    <row r="15" spans="2:7" ht="12.75" customHeight="1">
      <c r="B15" s="4" t="s">
        <v>24</v>
      </c>
      <c r="C15" s="79">
        <v>2700201999</v>
      </c>
      <c r="D15" s="79">
        <v>2696476071</v>
      </c>
      <c r="E15" s="10">
        <v>1E-3</v>
      </c>
      <c r="G15" s="25"/>
    </row>
    <row r="17" spans="2:5" ht="15" customHeight="1">
      <c r="C17" s="76">
        <v>0</v>
      </c>
      <c r="D17" s="76">
        <v>0</v>
      </c>
    </row>
    <row r="20" spans="2:5" ht="15" customHeight="1" thickBot="1">
      <c r="B20" s="119" t="s">
        <v>68</v>
      </c>
      <c r="C20" s="103"/>
      <c r="D20" s="103">
        <v>45382</v>
      </c>
      <c r="E20" s="97"/>
    </row>
    <row r="21" spans="2:5" ht="15" customHeight="1">
      <c r="B21" s="114" t="s">
        <v>91</v>
      </c>
      <c r="C21" s="107"/>
      <c r="D21" s="107">
        <v>18075406</v>
      </c>
      <c r="E21" s="122"/>
    </row>
    <row r="22" spans="2:5" ht="15" customHeight="1">
      <c r="B22" s="114" t="s">
        <v>118</v>
      </c>
      <c r="C22" s="107"/>
      <c r="D22" s="107">
        <v>5942311</v>
      </c>
      <c r="E22" s="122"/>
    </row>
    <row r="23" spans="2:5" ht="15" customHeight="1">
      <c r="B23" s="114" t="s">
        <v>90</v>
      </c>
      <c r="C23" s="107"/>
      <c r="D23" s="107">
        <v>5338754</v>
      </c>
      <c r="E23" s="122"/>
    </row>
    <row r="24" spans="2:5" ht="15" customHeight="1">
      <c r="B24" s="114" t="s">
        <v>117</v>
      </c>
      <c r="C24" s="107"/>
      <c r="D24" s="107">
        <v>2971000</v>
      </c>
      <c r="E24" s="122"/>
    </row>
    <row r="25" spans="2:5" ht="15" customHeight="1">
      <c r="B25" s="114" t="s">
        <v>123</v>
      </c>
      <c r="C25" s="107"/>
      <c r="D25" s="107">
        <v>2395189</v>
      </c>
      <c r="E25" s="122"/>
    </row>
    <row r="26" spans="2:5" ht="15" customHeight="1">
      <c r="B26" s="114" t="s">
        <v>125</v>
      </c>
      <c r="C26" s="107"/>
      <c r="D26" s="107">
        <v>1494773</v>
      </c>
      <c r="E26" s="122"/>
    </row>
    <row r="27" spans="2:5" ht="15" customHeight="1">
      <c r="B27" s="114" t="s">
        <v>114</v>
      </c>
      <c r="C27" s="107"/>
      <c r="D27" s="107">
        <v>1350874</v>
      </c>
      <c r="E27" s="122"/>
    </row>
    <row r="28" spans="2:5" ht="15" customHeight="1">
      <c r="B28" s="114" t="s">
        <v>126</v>
      </c>
      <c r="C28" s="107"/>
      <c r="D28" s="107">
        <v>1190868</v>
      </c>
      <c r="E28" s="122"/>
    </row>
    <row r="29" spans="2:5" ht="15" customHeight="1">
      <c r="B29" s="114" t="s">
        <v>124</v>
      </c>
      <c r="C29" s="107"/>
      <c r="D29" s="107">
        <v>1050399</v>
      </c>
      <c r="E29" s="122"/>
    </row>
    <row r="30" spans="2:5" ht="15" customHeight="1">
      <c r="B30" s="29"/>
      <c r="C30" s="93"/>
      <c r="D30" s="179"/>
      <c r="E30" s="179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2"/>
  <sheetViews>
    <sheetView showGridLines="0" topLeftCell="A46" workbookViewId="0">
      <selection activeCell="J1" sqref="J1:K11"/>
    </sheetView>
  </sheetViews>
  <sheetFormatPr baseColWidth="10" defaultColWidth="11.42578125" defaultRowHeight="15" customHeight="1"/>
  <cols>
    <col min="1" max="1" width="26.140625" style="6" bestFit="1" customWidth="1"/>
    <col min="2" max="2" width="24.7109375" style="6" bestFit="1" customWidth="1"/>
    <col min="3" max="3" width="11.42578125" style="6"/>
    <col min="4" max="4" width="15.28515625" style="6" bestFit="1" customWidth="1"/>
    <col min="5" max="5" width="12.42578125" style="6" bestFit="1" customWidth="1"/>
    <col min="6" max="6" width="13.5703125" style="6" customWidth="1"/>
    <col min="7" max="7" width="12.85546875" style="6" bestFit="1" customWidth="1"/>
    <col min="8" max="8" width="14.42578125" style="6" bestFit="1" customWidth="1"/>
    <col min="9" max="9" width="11.42578125" style="6"/>
    <col min="10" max="10" width="14.5703125" style="6" customWidth="1"/>
    <col min="11" max="11" width="11.42578125" style="6"/>
    <col min="12" max="12" width="30.140625" style="6" bestFit="1" customWidth="1"/>
    <col min="13" max="16384" width="11.42578125" style="6"/>
  </cols>
  <sheetData>
    <row r="1" spans="1:11" ht="15" customHeight="1">
      <c r="E1" s="40"/>
      <c r="F1" s="40"/>
      <c r="G1" s="40"/>
      <c r="H1" s="40"/>
    </row>
    <row r="2" spans="1:11" ht="18.75" customHeight="1" thickBot="1">
      <c r="B2" s="150" t="s">
        <v>74</v>
      </c>
      <c r="C2" s="151" t="s">
        <v>43</v>
      </c>
      <c r="D2" s="151" t="s">
        <v>44</v>
      </c>
      <c r="E2" s="151" t="s">
        <v>45</v>
      </c>
      <c r="F2" s="151" t="s">
        <v>54</v>
      </c>
      <c r="G2" s="151" t="s">
        <v>55</v>
      </c>
      <c r="H2" s="151" t="s">
        <v>56</v>
      </c>
      <c r="J2" s="88"/>
      <c r="K2" s="89"/>
    </row>
    <row r="3" spans="1:11" ht="15" customHeight="1">
      <c r="A3" s="152"/>
      <c r="B3" s="153" t="s">
        <v>46</v>
      </c>
      <c r="C3" s="42" t="s">
        <v>13</v>
      </c>
      <c r="D3" s="62">
        <v>182603868.21399999</v>
      </c>
      <c r="E3" s="63">
        <v>27573978.844000001</v>
      </c>
      <c r="F3" s="63">
        <v>40165694.795999996</v>
      </c>
      <c r="G3" s="63">
        <v>37549422.263999999</v>
      </c>
      <c r="H3" s="63">
        <v>77314772.310000002</v>
      </c>
      <c r="J3" s="69"/>
      <c r="K3" s="90"/>
    </row>
    <row r="4" spans="1:11" ht="15" customHeight="1">
      <c r="A4" s="152"/>
      <c r="B4" s="3" t="s">
        <v>65</v>
      </c>
      <c r="C4" s="42" t="s">
        <v>13</v>
      </c>
      <c r="D4" s="62">
        <v>854549533</v>
      </c>
      <c r="E4" s="63">
        <v>20758965</v>
      </c>
      <c r="F4" s="63">
        <v>6903050</v>
      </c>
      <c r="G4" s="63">
        <v>0</v>
      </c>
      <c r="H4" s="63">
        <v>826887518</v>
      </c>
      <c r="J4" s="69"/>
      <c r="K4" s="90"/>
    </row>
    <row r="5" spans="1:11" ht="15" customHeight="1">
      <c r="A5" s="152"/>
      <c r="B5" s="3" t="s">
        <v>66</v>
      </c>
      <c r="C5" s="42" t="s">
        <v>13</v>
      </c>
      <c r="D5" s="62">
        <v>243324297</v>
      </c>
      <c r="E5" s="63">
        <v>107083857</v>
      </c>
      <c r="F5" s="63">
        <v>106368440</v>
      </c>
      <c r="G5" s="63">
        <v>29872000</v>
      </c>
      <c r="H5" s="63">
        <v>0</v>
      </c>
      <c r="J5" s="69"/>
      <c r="K5" s="90"/>
    </row>
    <row r="6" spans="1:11" ht="15" hidden="1" customHeight="1">
      <c r="A6" s="152"/>
      <c r="B6" s="3" t="s">
        <v>122</v>
      </c>
      <c r="C6" s="42" t="s">
        <v>121</v>
      </c>
      <c r="D6" s="62">
        <v>0</v>
      </c>
      <c r="E6" s="63">
        <v>0</v>
      </c>
      <c r="F6" s="63"/>
      <c r="G6" s="63"/>
      <c r="H6" s="63"/>
      <c r="J6" s="69"/>
      <c r="K6" s="90"/>
    </row>
    <row r="7" spans="1:11" ht="15" customHeight="1">
      <c r="B7" s="4" t="s">
        <v>107</v>
      </c>
      <c r="C7" s="42"/>
      <c r="D7" s="62">
        <v>1280477698.214</v>
      </c>
      <c r="E7" s="62">
        <v>155416800.84399998</v>
      </c>
      <c r="F7" s="62">
        <v>153437184.796</v>
      </c>
      <c r="G7" s="62">
        <v>67421422.263999999</v>
      </c>
      <c r="H7" s="62">
        <v>904202290.30999994</v>
      </c>
      <c r="J7" s="69"/>
      <c r="K7" s="90"/>
    </row>
    <row r="8" spans="1:11" ht="15" customHeight="1">
      <c r="A8" s="152"/>
      <c r="B8" s="82" t="s">
        <v>94</v>
      </c>
      <c r="C8" s="83" t="s">
        <v>13</v>
      </c>
      <c r="D8" s="84">
        <v>4518657</v>
      </c>
      <c r="E8" s="85">
        <v>1756478</v>
      </c>
      <c r="F8" s="85">
        <v>1635333</v>
      </c>
      <c r="G8" s="85">
        <v>978008</v>
      </c>
      <c r="H8" s="85">
        <v>148838</v>
      </c>
      <c r="J8" s="69"/>
      <c r="K8" s="90"/>
    </row>
    <row r="9" spans="1:11" ht="15" customHeight="1" thickBot="1">
      <c r="A9" s="152"/>
      <c r="B9" s="4" t="s">
        <v>108</v>
      </c>
      <c r="C9" s="154"/>
      <c r="D9" s="155">
        <v>4518657</v>
      </c>
      <c r="E9" s="155">
        <v>1756478</v>
      </c>
      <c r="F9" s="155">
        <v>1635333</v>
      </c>
      <c r="G9" s="155">
        <v>978008</v>
      </c>
      <c r="H9" s="155">
        <v>148838</v>
      </c>
      <c r="J9" s="69"/>
      <c r="K9" s="70"/>
    </row>
    <row r="10" spans="1:11" ht="15" customHeight="1">
      <c r="B10" s="156" t="s">
        <v>52</v>
      </c>
      <c r="C10" s="13"/>
      <c r="D10" s="62">
        <v>1284996355.214</v>
      </c>
      <c r="E10" s="62">
        <v>157173278.84399998</v>
      </c>
      <c r="F10" s="62">
        <v>155072517.796</v>
      </c>
      <c r="G10" s="62">
        <v>68399430.263999999</v>
      </c>
      <c r="H10" s="62">
        <v>904351128.30999994</v>
      </c>
      <c r="J10" s="22"/>
    </row>
    <row r="12" spans="1:11" ht="15" customHeight="1">
      <c r="B12" s="6" t="s">
        <v>69</v>
      </c>
      <c r="D12" s="22"/>
      <c r="E12" s="22"/>
      <c r="F12" s="6" t="s">
        <v>70</v>
      </c>
      <c r="G12" s="22"/>
      <c r="H12" s="22"/>
    </row>
    <row r="13" spans="1:11" ht="15" customHeight="1">
      <c r="B13" s="157" t="s">
        <v>46</v>
      </c>
      <c r="C13" s="158">
        <v>0.1421</v>
      </c>
      <c r="D13" s="159">
        <v>182603868.21399999</v>
      </c>
      <c r="E13" s="43"/>
      <c r="F13" s="157" t="s">
        <v>58</v>
      </c>
      <c r="G13" s="158">
        <v>0.91522000000000003</v>
      </c>
      <c r="H13" s="159">
        <v>1176054590</v>
      </c>
      <c r="I13" s="152"/>
    </row>
    <row r="14" spans="1:11" ht="15" customHeight="1">
      <c r="B14" s="43" t="s">
        <v>65</v>
      </c>
      <c r="C14" s="160">
        <v>0.66501999999999994</v>
      </c>
      <c r="D14" s="44">
        <v>854549533</v>
      </c>
      <c r="E14" s="43"/>
      <c r="F14" s="43" t="s">
        <v>57</v>
      </c>
      <c r="G14" s="160">
        <v>8.4779999999999994E-2</v>
      </c>
      <c r="H14" s="44">
        <v>108938199</v>
      </c>
      <c r="I14" s="152"/>
    </row>
    <row r="15" spans="1:11" ht="15" customHeight="1">
      <c r="B15" s="43" t="s">
        <v>66</v>
      </c>
      <c r="C15" s="160">
        <v>0.18936</v>
      </c>
      <c r="D15" s="44">
        <v>243324297</v>
      </c>
      <c r="E15" s="43"/>
      <c r="F15" s="43"/>
      <c r="G15" s="161">
        <v>1</v>
      </c>
      <c r="H15" s="44">
        <v>1284992789</v>
      </c>
      <c r="J15" s="91"/>
    </row>
    <row r="16" spans="1:11" ht="15" customHeight="1">
      <c r="B16" s="43" t="s">
        <v>122</v>
      </c>
      <c r="C16" s="160">
        <v>0</v>
      </c>
      <c r="D16" s="44">
        <v>0</v>
      </c>
      <c r="E16" s="43"/>
      <c r="F16" s="43"/>
      <c r="G16" s="92"/>
      <c r="H16" s="162"/>
      <c r="J16" s="91"/>
    </row>
    <row r="17" spans="2:8" ht="12.75">
      <c r="B17" s="43" t="s">
        <v>94</v>
      </c>
      <c r="C17" s="160">
        <v>3.5000000000000001E-3</v>
      </c>
      <c r="D17" s="44">
        <v>4518657</v>
      </c>
      <c r="G17" s="45"/>
    </row>
    <row r="18" spans="2:8" ht="15" customHeight="1">
      <c r="C18" s="163">
        <v>0.99997999999999987</v>
      </c>
      <c r="D18" s="94"/>
      <c r="G18" s="46"/>
    </row>
    <row r="19" spans="2:8" ht="15" customHeight="1">
      <c r="C19" s="45"/>
      <c r="D19" s="22"/>
      <c r="E19" s="22"/>
      <c r="F19" s="22"/>
      <c r="G19" s="22"/>
      <c r="H19" s="22"/>
    </row>
    <row r="20" spans="2:8" ht="15" customHeight="1">
      <c r="C20" s="46"/>
      <c r="D20" s="22"/>
      <c r="E20" s="22"/>
      <c r="F20" s="22"/>
      <c r="G20" s="22"/>
      <c r="H20" s="22"/>
    </row>
    <row r="21" spans="2:8" ht="15" customHeight="1">
      <c r="D21" s="22"/>
    </row>
    <row r="22" spans="2:8" ht="15" customHeight="1">
      <c r="D22" s="22"/>
    </row>
    <row r="44" spans="1:4" ht="15" customHeight="1">
      <c r="A44" s="58" t="s">
        <v>104</v>
      </c>
      <c r="B44" s="73">
        <v>108938199</v>
      </c>
      <c r="C44" s="164">
        <v>8.48E-2</v>
      </c>
      <c r="D44" s="76"/>
    </row>
    <row r="45" spans="1:4" ht="15" customHeight="1">
      <c r="A45" s="58" t="s">
        <v>105</v>
      </c>
      <c r="B45" s="73">
        <v>134386098</v>
      </c>
      <c r="C45" s="164">
        <v>0.1046</v>
      </c>
    </row>
    <row r="46" spans="1:4" ht="15" customHeight="1">
      <c r="A46" s="58" t="s">
        <v>65</v>
      </c>
      <c r="B46" s="73">
        <v>848806707</v>
      </c>
      <c r="C46" s="164">
        <v>0.66059999999999997</v>
      </c>
    </row>
    <row r="47" spans="1:4" ht="15" customHeight="1">
      <c r="A47" s="58" t="s">
        <v>102</v>
      </c>
      <c r="B47" s="73">
        <v>182603868</v>
      </c>
      <c r="C47" s="164">
        <v>0.1421</v>
      </c>
    </row>
    <row r="48" spans="1:4" ht="15" customHeight="1">
      <c r="A48" s="58" t="s">
        <v>120</v>
      </c>
      <c r="B48" s="73">
        <v>5742826</v>
      </c>
      <c r="C48" s="164">
        <v>4.4999999999999997E-3</v>
      </c>
      <c r="D48" s="58"/>
    </row>
    <row r="49" spans="1:3" ht="15" customHeight="1">
      <c r="A49" s="58" t="s">
        <v>122</v>
      </c>
      <c r="B49" s="73">
        <v>0</v>
      </c>
      <c r="C49" s="164">
        <v>0</v>
      </c>
    </row>
    <row r="50" spans="1:3" ht="15" customHeight="1">
      <c r="A50" s="58" t="s">
        <v>100</v>
      </c>
      <c r="B50" s="73">
        <v>4515091</v>
      </c>
      <c r="C50" s="164">
        <v>3.5000000000000001E-3</v>
      </c>
    </row>
    <row r="51" spans="1:3" ht="15" customHeight="1">
      <c r="A51" s="57" t="s">
        <v>103</v>
      </c>
      <c r="B51" s="74">
        <v>1284992789</v>
      </c>
      <c r="C51" s="75">
        <v>1.0001</v>
      </c>
    </row>
    <row r="52" spans="1:3" ht="15" customHeight="1">
      <c r="A52" s="58"/>
    </row>
    <row r="53" spans="1:3" ht="15" customHeight="1">
      <c r="A53" s="71" t="s">
        <v>146</v>
      </c>
      <c r="B53" s="71"/>
      <c r="C53" s="71"/>
    </row>
    <row r="54" spans="1:3" ht="15" customHeight="1">
      <c r="A54" s="58" t="s">
        <v>58</v>
      </c>
      <c r="B54" s="58"/>
      <c r="C54" s="60">
        <v>0.91500000000000004</v>
      </c>
    </row>
    <row r="55" spans="1:3" ht="15" customHeight="1">
      <c r="A55" s="58" t="s">
        <v>57</v>
      </c>
      <c r="B55" s="58"/>
      <c r="C55" s="60">
        <v>8.5000000000000006E-2</v>
      </c>
    </row>
    <row r="56" spans="1:3" ht="15" customHeight="1">
      <c r="A56" s="72" t="s">
        <v>39</v>
      </c>
      <c r="B56" s="72"/>
      <c r="C56" s="165">
        <v>1</v>
      </c>
    </row>
    <row r="57" spans="1:3" ht="15" customHeight="1">
      <c r="A57" s="58" t="s">
        <v>98</v>
      </c>
      <c r="B57" s="58"/>
      <c r="C57" s="59">
        <v>0.72199999999999998</v>
      </c>
    </row>
    <row r="58" spans="1:3" ht="15" customHeight="1">
      <c r="A58" s="58" t="s">
        <v>99</v>
      </c>
      <c r="B58" s="58"/>
      <c r="C58" s="59">
        <v>0.155</v>
      </c>
    </row>
    <row r="59" spans="1:3" ht="15" customHeight="1">
      <c r="A59" s="58" t="s">
        <v>101</v>
      </c>
      <c r="B59" s="58"/>
      <c r="C59" s="59">
        <v>0.114</v>
      </c>
    </row>
    <row r="60" spans="1:3" ht="15" customHeight="1">
      <c r="A60" s="58" t="s">
        <v>120</v>
      </c>
      <c r="B60" s="58"/>
      <c r="C60" s="59">
        <v>5.0000000000000001E-3</v>
      </c>
    </row>
    <row r="61" spans="1:3" ht="15" customHeight="1">
      <c r="A61" s="58" t="s">
        <v>100</v>
      </c>
      <c r="B61" s="58"/>
      <c r="C61" s="59">
        <v>4.0000000000000001E-3</v>
      </c>
    </row>
    <row r="62" spans="1:3" ht="15" customHeight="1">
      <c r="A62" s="72" t="s">
        <v>39</v>
      </c>
      <c r="B62" s="72"/>
      <c r="C62" s="165">
        <v>1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activeCell="G3" sqref="G3:G13"/>
    </sheetView>
  </sheetViews>
  <sheetFormatPr baseColWidth="10" defaultColWidth="11.42578125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bestFit="1" customWidth="1"/>
    <col min="8" max="16384" width="11.42578125" style="6"/>
  </cols>
  <sheetData>
    <row r="3" spans="2:7" ht="15" customHeight="1" thickBot="1">
      <c r="B3" s="20" t="s">
        <v>92</v>
      </c>
      <c r="C3" s="5">
        <v>45382</v>
      </c>
      <c r="D3" s="5">
        <v>45291</v>
      </c>
      <c r="E3" s="5" t="s">
        <v>22</v>
      </c>
    </row>
    <row r="4" spans="2:7" ht="15" customHeight="1">
      <c r="B4" s="3" t="s">
        <v>25</v>
      </c>
      <c r="C4" s="7">
        <v>60746667</v>
      </c>
      <c r="D4" s="7">
        <v>65901636</v>
      </c>
      <c r="E4" s="47">
        <v>-7.8E-2</v>
      </c>
      <c r="G4" s="81"/>
    </row>
    <row r="5" spans="2:7" ht="15" customHeight="1">
      <c r="B5" s="3" t="s">
        <v>26</v>
      </c>
      <c r="C5" s="7">
        <v>-62247927</v>
      </c>
      <c r="D5" s="7">
        <v>-32930671</v>
      </c>
      <c r="E5" s="47">
        <v>0.89</v>
      </c>
      <c r="G5" s="81"/>
    </row>
    <row r="6" spans="2:7" ht="15" customHeight="1">
      <c r="B6" s="3" t="s">
        <v>27</v>
      </c>
      <c r="C6" s="7">
        <v>-14906720</v>
      </c>
      <c r="D6" s="7">
        <v>-19866601</v>
      </c>
      <c r="E6" s="47">
        <v>-0.25</v>
      </c>
      <c r="G6" s="81"/>
    </row>
    <row r="7" spans="2:7" ht="15" customHeight="1">
      <c r="B7" s="4" t="s">
        <v>73</v>
      </c>
      <c r="C7" s="9">
        <v>-16407980</v>
      </c>
      <c r="D7" s="9">
        <v>13104364</v>
      </c>
      <c r="E7" s="87">
        <v>-2.2519999999999998</v>
      </c>
      <c r="G7" s="81"/>
    </row>
    <row r="8" spans="2:7" ht="15" customHeight="1">
      <c r="B8" s="4" t="s">
        <v>28</v>
      </c>
      <c r="C8" s="9">
        <v>94387431</v>
      </c>
      <c r="D8" s="9">
        <v>193650232</v>
      </c>
      <c r="E8" s="87">
        <v>-0.51300000000000001</v>
      </c>
      <c r="G8" s="81"/>
    </row>
    <row r="9" spans="2:7" ht="15" customHeight="1">
      <c r="C9" s="31">
        <v>0</v>
      </c>
      <c r="D9" s="31"/>
    </row>
    <row r="11" spans="2:7" ht="15" customHeight="1">
      <c r="C11" s="16"/>
    </row>
    <row r="12" spans="2:7" ht="15" customHeight="1">
      <c r="B12"/>
      <c r="C12" s="16"/>
      <c r="D12" s="31"/>
    </row>
    <row r="13" spans="2:7" ht="15" customHeight="1">
      <c r="C13" s="16"/>
    </row>
    <row r="14" spans="2:7" ht="15" customHeight="1">
      <c r="C14" s="16"/>
    </row>
    <row r="15" spans="2:7" ht="15" customHeight="1">
      <c r="C15" s="16"/>
    </row>
    <row r="16" spans="2:7" ht="15" customHeight="1">
      <c r="C16" s="16"/>
    </row>
    <row r="17" spans="3:3" ht="15" customHeight="1">
      <c r="C17" s="16"/>
    </row>
    <row r="18" spans="3:3" ht="15" customHeight="1">
      <c r="C18" s="22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9"/>
  <sheetViews>
    <sheetView showGridLines="0" tabSelected="1" workbookViewId="0">
      <selection activeCell="G22" sqref="G22"/>
    </sheetView>
  </sheetViews>
  <sheetFormatPr baseColWidth="10" defaultColWidth="11.42578125" defaultRowHeight="15" customHeight="1"/>
  <cols>
    <col min="1" max="1" width="8" style="15" bestFit="1" customWidth="1"/>
    <col min="2" max="2" width="35.28515625" style="15" bestFit="1" customWidth="1"/>
    <col min="3" max="3" width="8.5703125" style="15" customWidth="1"/>
    <col min="4" max="5" width="13.7109375" style="15" customWidth="1"/>
    <col min="6" max="16384" width="11.42578125" style="15"/>
  </cols>
  <sheetData>
    <row r="3" spans="1:7" ht="15" customHeight="1" thickBot="1">
      <c r="B3" s="48"/>
      <c r="C3" s="41"/>
      <c r="D3" s="135" t="s">
        <v>147</v>
      </c>
      <c r="E3" s="41" t="s">
        <v>131</v>
      </c>
    </row>
    <row r="4" spans="1:7" ht="15" customHeight="1">
      <c r="B4" s="4" t="s">
        <v>6</v>
      </c>
      <c r="C4" s="3"/>
    </row>
    <row r="5" spans="1:7" ht="15" customHeight="1">
      <c r="A5" s="49"/>
      <c r="B5" s="3" t="s">
        <v>42</v>
      </c>
      <c r="C5" s="42" t="s">
        <v>7</v>
      </c>
      <c r="D5" s="50">
        <v>0.87</v>
      </c>
      <c r="E5" s="50">
        <v>0.76</v>
      </c>
      <c r="F5" s="56">
        <v>1.19</v>
      </c>
      <c r="G5" s="127">
        <v>-0.42999999999999994</v>
      </c>
    </row>
    <row r="6" spans="1:7" ht="15" customHeight="1">
      <c r="A6" s="49"/>
      <c r="B6" s="3" t="s">
        <v>29</v>
      </c>
      <c r="C6" s="42" t="s">
        <v>7</v>
      </c>
      <c r="D6" s="50">
        <v>0.3</v>
      </c>
      <c r="E6" s="50">
        <v>0.31</v>
      </c>
      <c r="F6" s="56">
        <v>0.66</v>
      </c>
      <c r="G6" s="127">
        <v>-0.35000000000000003</v>
      </c>
    </row>
    <row r="7" spans="1:7" ht="15" customHeight="1">
      <c r="B7" s="4" t="s">
        <v>8</v>
      </c>
      <c r="C7" s="3"/>
      <c r="D7" s="52"/>
      <c r="E7" s="52"/>
      <c r="F7" s="96"/>
      <c r="G7" s="127">
        <v>0</v>
      </c>
    </row>
    <row r="8" spans="1:7" ht="15" customHeight="1">
      <c r="B8" s="3" t="s">
        <v>30</v>
      </c>
      <c r="C8" s="42" t="s">
        <v>7</v>
      </c>
      <c r="D8" s="50">
        <v>1.22</v>
      </c>
      <c r="E8" s="50">
        <v>1.33</v>
      </c>
      <c r="F8" s="56">
        <v>1.84</v>
      </c>
      <c r="G8" s="127">
        <v>-0.51</v>
      </c>
    </row>
    <row r="9" spans="1:7" ht="15" customHeight="1">
      <c r="A9" s="49"/>
      <c r="B9" s="3" t="s">
        <v>9</v>
      </c>
      <c r="C9" s="42" t="s">
        <v>7</v>
      </c>
      <c r="D9" s="50">
        <v>0.21129999999999999</v>
      </c>
      <c r="E9" s="50">
        <v>0.23569999999999999</v>
      </c>
      <c r="F9" s="56">
        <v>0.18</v>
      </c>
      <c r="G9" s="127">
        <v>5.57E-2</v>
      </c>
    </row>
    <row r="10" spans="1:7" ht="15" customHeight="1">
      <c r="A10" s="49"/>
      <c r="B10" s="3" t="s">
        <v>10</v>
      </c>
      <c r="C10" s="42" t="s">
        <v>7</v>
      </c>
      <c r="D10" s="50">
        <v>0.78869999999999996</v>
      </c>
      <c r="E10" s="50">
        <v>0.76429999999999998</v>
      </c>
      <c r="F10" s="56">
        <v>0.82</v>
      </c>
      <c r="G10" s="127">
        <v>-5.5699999999999972E-2</v>
      </c>
    </row>
    <row r="11" spans="1:7" ht="15" customHeight="1">
      <c r="A11" s="49"/>
      <c r="B11" s="3" t="s">
        <v>59</v>
      </c>
      <c r="C11" s="42" t="s">
        <v>7</v>
      </c>
      <c r="D11" s="50">
        <v>6.43</v>
      </c>
      <c r="E11" s="50">
        <v>3.22</v>
      </c>
      <c r="F11" s="56">
        <v>3.26</v>
      </c>
      <c r="G11" s="127">
        <v>-3.9999999999999591E-2</v>
      </c>
    </row>
    <row r="12" spans="1:7" ht="15" customHeight="1">
      <c r="B12" s="4" t="s">
        <v>11</v>
      </c>
      <c r="C12" s="3"/>
      <c r="D12" s="52"/>
      <c r="E12" s="52"/>
      <c r="F12" s="96"/>
      <c r="G12" s="127">
        <v>0</v>
      </c>
    </row>
    <row r="13" spans="1:7" ht="36">
      <c r="A13" s="49"/>
      <c r="B13" s="53" t="s">
        <v>60</v>
      </c>
      <c r="C13" s="42" t="s">
        <v>12</v>
      </c>
      <c r="D13" s="50">
        <v>9.5200000000000014</v>
      </c>
      <c r="E13" s="50">
        <v>9.27</v>
      </c>
      <c r="F13" s="56">
        <v>10.14</v>
      </c>
      <c r="G13" s="127">
        <v>-0.87000000000000099</v>
      </c>
    </row>
    <row r="14" spans="1:7" ht="15" customHeight="1">
      <c r="A14" s="49"/>
      <c r="B14" s="3" t="s">
        <v>61</v>
      </c>
      <c r="C14" s="42" t="s">
        <v>12</v>
      </c>
      <c r="D14" s="50">
        <v>2.5499999999999998</v>
      </c>
      <c r="E14" s="50">
        <v>2.44</v>
      </c>
      <c r="F14" s="125">
        <v>3.7</v>
      </c>
      <c r="G14" s="127">
        <v>-1.2600000000000002</v>
      </c>
    </row>
    <row r="15" spans="1:7" ht="15" customHeight="1">
      <c r="A15" s="49"/>
      <c r="B15" s="3" t="s">
        <v>62</v>
      </c>
      <c r="C15" s="42" t="s">
        <v>13</v>
      </c>
      <c r="D15" s="50">
        <v>68.290000000000006</v>
      </c>
      <c r="E15" s="50">
        <v>65.28</v>
      </c>
      <c r="F15" s="56">
        <v>13.93</v>
      </c>
      <c r="G15" s="127">
        <v>51.35</v>
      </c>
    </row>
    <row r="16" spans="1:7" ht="15" customHeight="1">
      <c r="B16" s="3" t="s">
        <v>47</v>
      </c>
      <c r="C16" s="42" t="s">
        <v>12</v>
      </c>
      <c r="D16" s="50">
        <v>5.89</v>
      </c>
      <c r="E16" s="50">
        <v>5.89</v>
      </c>
      <c r="F16" s="56">
        <v>6.51</v>
      </c>
      <c r="G16" s="127">
        <v>-0.62000000000000011</v>
      </c>
    </row>
    <row r="17" spans="2:7" ht="15" customHeight="1">
      <c r="G17" s="51"/>
    </row>
    <row r="19" spans="2:7" ht="15" customHeight="1">
      <c r="B19" s="132" t="s">
        <v>148</v>
      </c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'Resultados por Segmento'!_Hlk47472038</vt:lpstr>
      <vt:lpstr>Resultados!_Hlk70934545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2024-05-09T18:57:39Z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BExAnalyzer_OldName">
    <vt:lpwstr>Tablas análisis razonado AAC Mar18_v0.xlsx</vt:lpwstr>
  </op:property>
  <op:property fmtid="{D5CDD505-2E9C-101B-9397-08002B2CF9AE}" pid="3" name="SV_QUERY_LIST_4F35BF76-6C0D-4D9B-82B2-816C12CF3733">
    <vt:lpwstr>empty_477D106A-C0D6-4607-AEBD-E2C9D60EA279</vt:lpwstr>
  </op:property>
  <op:property fmtid="{D5CDD505-2E9C-101B-9397-08002B2CF9AE}" pid="4" name="SV_HIDDEN_GRID_QUERY_LIST_4F35BF76-6C0D-4D9B-82B2-816C12CF3733">
    <vt:lpwstr>empty_477D106A-C0D6-4607-AEBD-E2C9D60EA279</vt:lpwstr>
  </op:property>
  <op:property fmtid="{D5CDD505-2E9C-101B-9397-08002B2CF9AE}" pid="5" name="KriptosClassAi">
    <vt:lpwstr>3-Restringido</vt:lpwstr>
  </op:property>
</op:Properties>
</file>