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0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4/4Q/Traducciones enviadas el 13-03-2025/IAM/"/>
    </mc:Choice>
  </mc:AlternateContent>
  <xr:revisionPtr revIDLastSave="0" documentId="8_{0E010587-6068-4505-ADB3-DE584FDE5468}" xr6:coauthVersionLast="47" xr6:coauthVersionMax="47" xr10:uidLastSave="{00000000-0000-0000-0000-000000000000}"/>
  <bookViews>
    <workbookView xWindow="-108" yWindow="-108" windowWidth="23256" windowHeight="12456" tabRatio="908" firstSheet="7" activeTab="7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</sheets>
  <externalReferences>
    <externalReference r:id="rId9"/>
    <externalReference r:id="rId10"/>
    <externalReference r:id="rId11"/>
  </externalReferences>
  <definedNames>
    <definedName name="_Hlk128663002" localSheetId="5">'Deuda Financiera'!$J$2</definedName>
    <definedName name="_Hlk47472038" localSheetId="2">'Resultados por Segmento'!$B$10</definedName>
    <definedName name="_Hlk70934545" localSheetId="1">Resultados!#REF!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4" l="1"/>
  <c r="G13" i="24" l="1"/>
  <c r="E13" i="24" s="1"/>
  <c r="D6" i="24" l="1"/>
  <c r="D8" i="24" s="1"/>
  <c r="C6" i="24"/>
  <c r="C8" i="24" s="1"/>
  <c r="G9" i="24" l="1"/>
  <c r="E9" i="24" s="1"/>
  <c r="G11" i="24"/>
  <c r="E11" i="24" s="1"/>
  <c r="G12" i="24"/>
  <c r="E12" i="24" s="1"/>
  <c r="G7" i="24" l="1"/>
  <c r="E7" i="24" s="1"/>
  <c r="G5" i="24" l="1"/>
  <c r="E5" i="24" s="1"/>
  <c r="G14" i="24" l="1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<sst xmlns="http://schemas.openxmlformats.org/spreadsheetml/2006/main" count="194" uniqueCount="140">
  <si>
    <t>Resultados</t>
  </si>
  <si>
    <t>Estado de Resultados (Miles de $)</t>
  </si>
  <si>
    <t xml:space="preserve">      % Var.</t>
  </si>
  <si>
    <t>2024 / 2023</t>
  </si>
  <si>
    <t>Ingresos ordinarios</t>
  </si>
  <si>
    <t>Costos y gastos de operación</t>
  </si>
  <si>
    <t>EBITDA</t>
  </si>
  <si>
    <t>Depreciación y amortización</t>
  </si>
  <si>
    <t>Resultado de explotación</t>
  </si>
  <si>
    <t>Otras ganancias</t>
  </si>
  <si>
    <t>Pérdidas por deterioro de valor</t>
  </si>
  <si>
    <r>
      <t>Resultado financiero</t>
    </r>
    <r>
      <rPr>
        <sz val="5"/>
        <color rgb="FF44546A"/>
        <rFont val="Calibri"/>
        <family val="2"/>
        <scheme val="minor"/>
      </rPr>
      <t xml:space="preserve"> </t>
    </r>
    <r>
      <rPr>
        <sz val="7"/>
        <color rgb="FF44546A"/>
        <rFont val="Calibri"/>
        <family val="2"/>
        <scheme val="minor"/>
      </rPr>
      <t>(1)</t>
    </r>
  </si>
  <si>
    <t>Gasto por impuestos</t>
  </si>
  <si>
    <t>Interes minoritario</t>
  </si>
  <si>
    <t>Utilidad neta</t>
  </si>
  <si>
    <t>[1] Incluye ingresos financieros, costos financieros, diferencias de cambio y resultados por unidades de reajuste</t>
  </si>
  <si>
    <t>Análisis de Ingresos</t>
  </si>
  <si>
    <t>Ventas</t>
  </si>
  <si>
    <t>Participación</t>
  </si>
  <si>
    <t>Miles $</t>
  </si>
  <si>
    <t>M$</t>
  </si>
  <si>
    <t>Agua potable</t>
  </si>
  <si>
    <t>Aguas servidas</t>
  </si>
  <si>
    <t>Ingresos no sanitarios</t>
  </si>
  <si>
    <t>Otros ingresos sanitarios</t>
  </si>
  <si>
    <t>Total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</si>
  <si>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</si>
  <si>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% Var.</t>
  </si>
  <si>
    <t>Diferencia</t>
  </si>
  <si>
    <t xml:space="preserve">Agua potable </t>
  </si>
  <si>
    <t>Recolección aguas servidas</t>
  </si>
  <si>
    <t>Tratamiento y disposición AS</t>
  </si>
  <si>
    <t>Interconexiones*</t>
  </si>
  <si>
    <t>Clientes</t>
  </si>
  <si>
    <t>Servicios No-Sanitarios</t>
  </si>
  <si>
    <t>(Miles de $)</t>
  </si>
  <si>
    <t>EcoRiles S.A.</t>
  </si>
  <si>
    <t>Hidrogistica S.A.</t>
  </si>
  <si>
    <t>Anam S.A.</t>
  </si>
  <si>
    <t>Aguas del Maipo S.A.</t>
  </si>
  <si>
    <t>Productos no regulados no sanitarios</t>
  </si>
  <si>
    <t>Resultados Acumulados Segmento Agua</t>
  </si>
  <si>
    <t>Estado de Resultados (M$)</t>
  </si>
  <si>
    <t>Dic.24</t>
  </si>
  <si>
    <t>dic.23</t>
  </si>
  <si>
    <t>Ingresos externos</t>
  </si>
  <si>
    <t>Ingresos segmentos</t>
  </si>
  <si>
    <t>Otras ganancias (pérdidas)</t>
  </si>
  <si>
    <t>&lt;(200%)</t>
  </si>
  <si>
    <t>Resultado financiero*</t>
  </si>
  <si>
    <t>Resultados Acumulados Segmento No Agua</t>
  </si>
  <si>
    <t>4T21</t>
  </si>
  <si>
    <t>4T20</t>
  </si>
  <si>
    <t>4T20 - 4T19</t>
  </si>
  <si>
    <t>Ingresos Ordinarios</t>
  </si>
  <si>
    <t>Costos y Gastos de Operación</t>
  </si>
  <si>
    <t>Depreciación y Amortización</t>
  </si>
  <si>
    <t>Resultado de Explotación</t>
  </si>
  <si>
    <t>Otras (Pérdidas) Ganancias</t>
  </si>
  <si>
    <t xml:space="preserve">Pérdidas por deterioro de valor </t>
  </si>
  <si>
    <t>&gt;200%</t>
  </si>
  <si>
    <t>Resultado Financiero*</t>
  </si>
  <si>
    <t>Operaciones discontinuadas</t>
  </si>
  <si>
    <t>Utilidad Neta</t>
  </si>
  <si>
    <t>Activos</t>
  </si>
  <si>
    <t>Activos corrientes</t>
  </si>
  <si>
    <t>Activos no corrientes</t>
  </si>
  <si>
    <t>Total activos</t>
  </si>
  <si>
    <t>Pasivos y patrimonio</t>
  </si>
  <si>
    <t>Pasivos corrientes</t>
  </si>
  <si>
    <t>Pasivos no corrientes</t>
  </si>
  <si>
    <t>Total pasivos</t>
  </si>
  <si>
    <t>Patrimonio atribuible a los propietarios de la controladora</t>
  </si>
  <si>
    <t>Participaciones no controladoras</t>
  </si>
  <si>
    <t>Total patrimonio</t>
  </si>
  <si>
    <t>Total pasivos y patrimonio</t>
  </si>
  <si>
    <t>Inversiones (Miles $)</t>
  </si>
  <si>
    <t>Renovación de redes de aguas servidas</t>
  </si>
  <si>
    <t>Renovación de redes de agua potable</t>
  </si>
  <si>
    <t>Arranques y medidores</t>
  </si>
  <si>
    <t>Sondajes y refuerzos de sistema de abastecimiento de agua</t>
  </si>
  <si>
    <t>Reposición de activos de Biofactorías La Farfana-Trebal Mapocho</t>
  </si>
  <si>
    <t>Plan de eficiencia hidráulica</t>
  </si>
  <si>
    <t>Ampliación Línea Tratamiento Biológico Planta Melipilla</t>
  </si>
  <si>
    <t>Renovación filtros Vizcachitas - Tagle</t>
  </si>
  <si>
    <t>Plan de macromedición pozos y estanques</t>
  </si>
  <si>
    <t>Otros proyectos de inversión</t>
  </si>
  <si>
    <t>Deuda Financiera M$</t>
  </si>
  <si>
    <t> Moneda</t>
  </si>
  <si>
    <t> Total</t>
  </si>
  <si>
    <t>12 meses</t>
  </si>
  <si>
    <t>1 a 3 años</t>
  </si>
  <si>
    <t>3 a 5 años</t>
  </si>
  <si>
    <t>más de 5 años</t>
  </si>
  <si>
    <t>AFRs</t>
  </si>
  <si>
    <t>$</t>
  </si>
  <si>
    <t>Bonos/Derivado</t>
  </si>
  <si>
    <t>Préstamos</t>
  </si>
  <si>
    <t xml:space="preserve">Forward </t>
  </si>
  <si>
    <t xml:space="preserve">EUR </t>
  </si>
  <si>
    <t>Total otros pasivos financieros</t>
  </si>
  <si>
    <t>Pasivo por arrendamientos</t>
  </si>
  <si>
    <t>Total pasivos por arrendamiento</t>
  </si>
  <si>
    <t>Totales</t>
  </si>
  <si>
    <t>Composición por instrumento</t>
  </si>
  <si>
    <t>Composición por tasas</t>
  </si>
  <si>
    <t>Fija</t>
  </si>
  <si>
    <t>Bonos</t>
  </si>
  <si>
    <t>Variable</t>
  </si>
  <si>
    <t>Préstamos bancarios variable</t>
  </si>
  <si>
    <t>Préstamos bancarios fijo</t>
  </si>
  <si>
    <t>Aportes financieros reembolsables</t>
  </si>
  <si>
    <t xml:space="preserve">Derivado </t>
  </si>
  <si>
    <t>Forward</t>
  </si>
  <si>
    <t>Pasivo por arrendamiento</t>
  </si>
  <si>
    <t xml:space="preserve">Total </t>
  </si>
  <si>
    <t>Estados de Flujos de Efectivo (M$)</t>
  </si>
  <si>
    <t>Actividades de la operación</t>
  </si>
  <si>
    <t>Actividades de inversión</t>
  </si>
  <si>
    <t>Actividades de financiación</t>
  </si>
  <si>
    <t>Flujo neto del ejercicio</t>
  </si>
  <si>
    <t>Saldo final de efectivo</t>
  </si>
  <si>
    <t xml:space="preserve">        Dic- 24</t>
  </si>
  <si>
    <t>Dic-23</t>
  </si>
  <si>
    <t>Liquidez</t>
  </si>
  <si>
    <t>Liquidez corriente</t>
  </si>
  <si>
    <t>veces</t>
  </si>
  <si>
    <t>Razón ácida</t>
  </si>
  <si>
    <t>Endeudamiento</t>
  </si>
  <si>
    <t>Endeudamiento total</t>
  </si>
  <si>
    <t>Deuda corriente</t>
  </si>
  <si>
    <t>Deuda no corriente</t>
  </si>
  <si>
    <t>Cobertura gastos financieros anualizado</t>
  </si>
  <si>
    <t>Rentabilidad</t>
  </si>
  <si>
    <t>Rentabilidad del patrimonio atribuible a los propietarios de la controladora anualizado</t>
  </si>
  <si>
    <t>%</t>
  </si>
  <si>
    <t>Rentabilidad activos anualizado</t>
  </si>
  <si>
    <t>Utilidad por acción anualizado</t>
  </si>
  <si>
    <t>Retorno de dividendos (*)</t>
  </si>
  <si>
    <t>(*) El precio de la acción a diciembre de 2024 asciende a $750,00 en tanto que a diciembre de 2023 asciende a $734,24.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</si>
</sst>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-* #,##0.00_-;\-* #,##0.00_-;_-* &quot;-&quot;??_-;_-@_-"/>
    <numFmt numFmtId="166" formatCode="_-* #,##0.00\ _€_-;\-* #,##0.00\ _€_-;_-* &quot;-&quot;??\ _€_-;_-@_-"/>
    <numFmt numFmtId="167" formatCode="##,##0;\(##,##0\)"/>
    <numFmt numFmtId="168" formatCode="0.0%"/>
    <numFmt numFmtId="169" formatCode="_-* #,##0.00\ &quot;DM&quot;_-;\-* #,##0.00\ &quot;DM&quot;_-;_-* &quot;-&quot;??\ &quot;DM&quot;_-;_-@_-"/>
    <numFmt numFmtId="170" formatCode="_-* #,##0.00\ [$€]_-;\-* #,##0.00\ [$€]_-;_-* &quot;-&quot;??\ [$€]_-;_-@_-"/>
    <numFmt numFmtId="171" formatCode="_-* #,##0\ _D_M_-;\-* #,##0\ _D_M_-;_-* &quot;-&quot;\ _D_M_-;_-@_-"/>
    <numFmt numFmtId="172" formatCode="_-* #,##0.00\ _D_M_-;\-* #,##0.00\ _D_M_-;_-* &quot;-&quot;??\ _D_M_-;_-@_-"/>
    <numFmt numFmtId="173" formatCode="_-* #,##0\ &quot;DM&quot;_-;\-* #,##0\ &quot;DM&quot;_-;_-* &quot;-&quot;\ &quot;DM&quot;_-;_-@_-"/>
    <numFmt numFmtId="174" formatCode="#,##0\ ;\(#,##0\);\-\ ;"/>
    <numFmt numFmtId="175" formatCode="0.0%_);\(0.0%\)"/>
    <numFmt numFmtId="176" formatCode="#,##0;\(#,##0\);\-"/>
    <numFmt numFmtId="177" formatCode="#,##0.0"/>
    <numFmt numFmtId="178" formatCode="0.000000%"/>
  </numFmts>
  <fonts count="9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i/>
      <sz val="8"/>
      <color rgb="FF44546A"/>
      <name val="Calibri"/>
      <family val="2"/>
      <scheme val="minor"/>
    </font>
    <font>
      <sz val="7"/>
      <color rgb="FF44546A"/>
      <name val="Calibri"/>
      <family val="2"/>
      <scheme val="minor"/>
    </font>
    <font>
      <sz val="5"/>
      <color rgb="FF44546A"/>
      <name val="Calibri"/>
      <family val="2"/>
      <scheme val="minor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9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0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1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2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3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9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6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7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5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7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5" borderId="0" applyNumberFormat="0" applyBorder="0" applyAlignment="0" applyProtection="0"/>
    <xf numFmtId="0" fontId="8" fillId="9" borderId="0" applyNumberFormat="0" applyBorder="0" applyAlignment="0" applyProtection="0"/>
    <xf numFmtId="0" fontId="64" fillId="86" borderId="0" applyNumberFormat="0" applyBorder="0" applyAlignment="0" applyProtection="0"/>
    <xf numFmtId="0" fontId="8" fillId="16" borderId="0" applyNumberFormat="0" applyBorder="0" applyAlignment="0" applyProtection="0"/>
    <xf numFmtId="0" fontId="64" fillId="87" borderId="0" applyNumberFormat="0" applyBorder="0" applyAlignment="0" applyProtection="0"/>
    <xf numFmtId="0" fontId="8" fillId="17" borderId="0" applyNumberFormat="0" applyBorder="0" applyAlignment="0" applyProtection="0"/>
    <xf numFmtId="0" fontId="64" fillId="88" borderId="0" applyNumberFormat="0" applyBorder="0" applyAlignment="0" applyProtection="0"/>
    <xf numFmtId="0" fontId="8" fillId="15" borderId="0" applyNumberFormat="0" applyBorder="0" applyAlignment="0" applyProtection="0"/>
    <xf numFmtId="0" fontId="64" fillId="89" borderId="0" applyNumberFormat="0" applyBorder="0" applyAlignment="0" applyProtection="0"/>
    <xf numFmtId="0" fontId="8" fillId="7" borderId="0" applyNumberFormat="0" applyBorder="0" applyAlignment="0" applyProtection="0"/>
    <xf numFmtId="0" fontId="64" fillId="90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0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33" fillId="0" borderId="0" applyFont="0" applyFill="0" applyBorder="0" applyAlignment="0" applyProtection="0"/>
    <xf numFmtId="17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1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83" fillId="0" borderId="0"/>
    <xf numFmtId="165" fontId="2" fillId="0" borderId="0" applyFont="0" applyFill="0" applyBorder="0" applyAlignment="0" applyProtection="0"/>
    <xf numFmtId="164" fontId="83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8" fillId="0" borderId="0"/>
  </cellStyleXfs>
  <cellXfs count="140">
    <xf numFmtId="0" fontId="0" fillId="0" borderId="0" xfId="0"/>
    <xf numFmtId="0" fontId="70" fillId="0" borderId="28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2" fillId="0" borderId="0" xfId="0" applyFont="1"/>
    <xf numFmtId="174" fontId="71" fillId="0" borderId="0" xfId="0" applyNumberFormat="1" applyFont="1" applyAlignment="1">
      <alignment horizontal="right" vertical="center"/>
    </xf>
    <xf numFmtId="175" fontId="71" fillId="0" borderId="0" xfId="0" applyNumberFormat="1" applyFont="1" applyAlignment="1">
      <alignment horizontal="right" vertical="center"/>
    </xf>
    <xf numFmtId="174" fontId="70" fillId="0" borderId="0" xfId="0" applyNumberFormat="1" applyFont="1" applyAlignment="1">
      <alignment horizontal="right" vertical="center"/>
    </xf>
    <xf numFmtId="175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0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9" fillId="0" borderId="0" xfId="0" applyNumberFormat="1" applyFont="1"/>
    <xf numFmtId="0" fontId="76" fillId="0" borderId="0" xfId="0" applyFont="1" applyAlignment="1">
      <alignment vertical="center"/>
    </xf>
    <xf numFmtId="174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174" fontId="73" fillId="0" borderId="0" xfId="0" applyNumberFormat="1" applyFont="1"/>
    <xf numFmtId="0" fontId="74" fillId="0" borderId="0" xfId="1696" applyFont="1" applyAlignment="1">
      <alignment horizontal="left" indent="2"/>
    </xf>
    <xf numFmtId="0" fontId="72" fillId="0" borderId="0" xfId="1696" applyFont="1"/>
    <xf numFmtId="0" fontId="72" fillId="0" borderId="0" xfId="1696" applyFont="1" applyAlignment="1">
      <alignment vertical="center"/>
    </xf>
    <xf numFmtId="3" fontId="72" fillId="0" borderId="0" xfId="1696" applyNumberFormat="1" applyFont="1" applyAlignment="1">
      <alignment vertical="center"/>
    </xf>
    <xf numFmtId="175" fontId="72" fillId="0" borderId="0" xfId="0" applyNumberFormat="1" applyFont="1"/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80" fillId="0" borderId="0" xfId="0" applyFont="1"/>
    <xf numFmtId="3" fontId="80" fillId="0" borderId="0" xfId="0" applyNumberFormat="1" applyFont="1"/>
    <xf numFmtId="9" fontId="72" fillId="0" borderId="0" xfId="948" applyFont="1"/>
    <xf numFmtId="9" fontId="73" fillId="0" borderId="0" xfId="948" applyFont="1"/>
    <xf numFmtId="175" fontId="71" fillId="0" borderId="0" xfId="0" applyNumberFormat="1" applyFont="1" applyAlignment="1">
      <alignment horizontal="center" vertical="center"/>
    </xf>
    <xf numFmtId="167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28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0" xfId="0" applyFont="1"/>
    <xf numFmtId="0" fontId="85" fillId="0" borderId="0" xfId="0" applyFont="1"/>
    <xf numFmtId="176" fontId="70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4" fontId="86" fillId="0" borderId="0" xfId="0" applyNumberFormat="1" applyFont="1"/>
    <xf numFmtId="0" fontId="78" fillId="0" borderId="28" xfId="0" applyFont="1" applyBorder="1" applyAlignment="1">
      <alignment horizontal="right" vertical="center"/>
    </xf>
    <xf numFmtId="41" fontId="76" fillId="0" borderId="0" xfId="1698" applyFont="1" applyAlignment="1">
      <alignment horizontal="right" vertical="center"/>
    </xf>
    <xf numFmtId="41" fontId="78" fillId="0" borderId="0" xfId="1698" applyFont="1" applyAlignment="1">
      <alignment horizontal="right" vertical="center"/>
    </xf>
    <xf numFmtId="3" fontId="85" fillId="0" borderId="0" xfId="0" applyNumberFormat="1" applyFont="1"/>
    <xf numFmtId="3" fontId="84" fillId="0" borderId="0" xfId="0" applyNumberFormat="1" applyFont="1"/>
    <xf numFmtId="41" fontId="69" fillId="0" borderId="0" xfId="1698" applyFont="1"/>
    <xf numFmtId="41" fontId="71" fillId="0" borderId="0" xfId="0" applyNumberFormat="1" applyFont="1" applyAlignment="1">
      <alignment vertical="center"/>
    </xf>
    <xf numFmtId="41" fontId="70" fillId="0" borderId="0" xfId="0" applyNumberFormat="1" applyFont="1" applyAlignment="1">
      <alignment vertical="center"/>
    </xf>
    <xf numFmtId="41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76" fontId="70" fillId="0" borderId="24" xfId="0" applyNumberFormat="1" applyFont="1" applyBorder="1" applyAlignment="1">
      <alignment horizontal="right" vertical="center"/>
    </xf>
    <xf numFmtId="176" fontId="71" fillId="0" borderId="24" xfId="0" applyNumberFormat="1" applyFont="1" applyBorder="1" applyAlignment="1">
      <alignment horizontal="right" vertical="center"/>
    </xf>
    <xf numFmtId="41" fontId="70" fillId="0" borderId="0" xfId="1698" applyFont="1" applyAlignment="1">
      <alignment horizontal="right" vertical="center"/>
    </xf>
    <xf numFmtId="175" fontId="70" fillId="0" borderId="0" xfId="0" applyNumberFormat="1" applyFont="1" applyAlignment="1">
      <alignment horizontal="center" vertical="center"/>
    </xf>
    <xf numFmtId="168" fontId="72" fillId="0" borderId="0" xfId="0" applyNumberFormat="1" applyFont="1"/>
    <xf numFmtId="0" fontId="87" fillId="0" borderId="0" xfId="0" applyFont="1" applyAlignment="1">
      <alignment vertical="center" wrapText="1"/>
    </xf>
    <xf numFmtId="177" fontId="71" fillId="0" borderId="0" xfId="0" applyNumberFormat="1" applyFont="1"/>
    <xf numFmtId="0" fontId="77" fillId="0" borderId="0" xfId="0" applyFont="1" applyAlignment="1">
      <alignment vertical="center"/>
    </xf>
    <xf numFmtId="0" fontId="72" fillId="92" borderId="0" xfId="0" applyFont="1" applyFill="1"/>
    <xf numFmtId="0" fontId="71" fillId="92" borderId="0" xfId="0" applyFont="1" applyFill="1"/>
    <xf numFmtId="3" fontId="71" fillId="92" borderId="0" xfId="0" applyNumberFormat="1" applyFont="1" applyFill="1" applyAlignment="1">
      <alignment horizontal="right"/>
    </xf>
    <xf numFmtId="10" fontId="71" fillId="92" borderId="0" xfId="0" applyNumberFormat="1" applyFont="1" applyFill="1" applyAlignment="1">
      <alignment horizontal="right"/>
    </xf>
    <xf numFmtId="0" fontId="78" fillId="92" borderId="28" xfId="0" applyFont="1" applyFill="1" applyBorder="1" applyAlignment="1">
      <alignment horizontal="center" vertical="center"/>
    </xf>
    <xf numFmtId="0" fontId="78" fillId="92" borderId="0" xfId="0" applyFont="1" applyFill="1" applyAlignment="1">
      <alignment horizontal="center" vertical="center"/>
    </xf>
    <xf numFmtId="0" fontId="71" fillId="92" borderId="0" xfId="0" applyFont="1" applyFill="1" applyAlignment="1">
      <alignment vertical="center"/>
    </xf>
    <xf numFmtId="3" fontId="76" fillId="92" borderId="0" xfId="0" applyNumberFormat="1" applyFont="1" applyFill="1" applyAlignment="1">
      <alignment horizontal="right" vertical="center"/>
    </xf>
    <xf numFmtId="0" fontId="70" fillId="92" borderId="0" xfId="0" applyFont="1" applyFill="1" applyAlignment="1">
      <alignment vertical="center"/>
    </xf>
    <xf numFmtId="3" fontId="78" fillId="92" borderId="0" xfId="0" applyNumberFormat="1" applyFont="1" applyFill="1" applyAlignment="1">
      <alignment horizontal="right" vertical="center"/>
    </xf>
    <xf numFmtId="0" fontId="72" fillId="92" borderId="0" xfId="0" applyFont="1" applyFill="1" applyAlignment="1">
      <alignment vertical="center"/>
    </xf>
    <xf numFmtId="41" fontId="69" fillId="92" borderId="0" xfId="1698" applyFont="1" applyFill="1" applyAlignment="1">
      <alignment vertical="center"/>
    </xf>
    <xf numFmtId="41" fontId="72" fillId="92" borderId="0" xfId="1698" applyFont="1" applyFill="1" applyAlignment="1">
      <alignment vertical="center"/>
    </xf>
    <xf numFmtId="0" fontId="78" fillId="92" borderId="0" xfId="0" applyFont="1" applyFill="1"/>
    <xf numFmtId="0" fontId="76" fillId="92" borderId="0" xfId="0" applyFont="1" applyFill="1" applyAlignment="1">
      <alignment vertical="center"/>
    </xf>
    <xf numFmtId="175" fontId="71" fillId="92" borderId="0" xfId="0" applyNumberFormat="1" applyFont="1" applyFill="1" applyAlignment="1">
      <alignment horizontal="right" vertical="center"/>
    </xf>
    <xf numFmtId="174" fontId="71" fillId="92" borderId="0" xfId="0" applyNumberFormat="1" applyFont="1" applyFill="1" applyAlignment="1">
      <alignment horizontal="right" vertical="center"/>
    </xf>
    <xf numFmtId="0" fontId="77" fillId="92" borderId="0" xfId="0" applyFont="1" applyFill="1"/>
    <xf numFmtId="0" fontId="74" fillId="92" borderId="0" xfId="0" applyFont="1" applyFill="1" applyAlignment="1">
      <alignment horizontal="justify"/>
    </xf>
    <xf numFmtId="175" fontId="70" fillId="92" borderId="0" xfId="0" applyNumberFormat="1" applyFont="1" applyFill="1" applyAlignment="1">
      <alignment horizontal="right" vertical="center"/>
    </xf>
    <xf numFmtId="0" fontId="89" fillId="0" borderId="0" xfId="0" applyFont="1" applyAlignment="1">
      <alignment horizontal="left"/>
    </xf>
    <xf numFmtId="2" fontId="76" fillId="0" borderId="0" xfId="0" applyNumberFormat="1" applyFont="1" applyAlignment="1">
      <alignment horizontal="right" vertical="center"/>
    </xf>
    <xf numFmtId="41" fontId="72" fillId="0" borderId="0" xfId="0" applyNumberFormat="1" applyFont="1" applyAlignment="1">
      <alignment vertical="center"/>
    </xf>
    <xf numFmtId="9" fontId="71" fillId="0" borderId="0" xfId="948" applyFont="1"/>
    <xf numFmtId="3" fontId="76" fillId="0" borderId="27" xfId="0" applyNumberFormat="1" applyFont="1" applyBorder="1" applyAlignment="1">
      <alignment horizontal="right" vertical="center"/>
    </xf>
    <xf numFmtId="10" fontId="76" fillId="0" borderId="0" xfId="0" applyNumberFormat="1" applyFont="1" applyAlignment="1">
      <alignment horizontal="right" vertical="center"/>
    </xf>
    <xf numFmtId="10" fontId="76" fillId="0" borderId="27" xfId="0" applyNumberFormat="1" applyFont="1" applyBorder="1" applyAlignment="1">
      <alignment horizontal="right" vertical="center"/>
    </xf>
    <xf numFmtId="17" fontId="78" fillId="0" borderId="28" xfId="0" applyNumberFormat="1" applyFont="1" applyBorder="1" applyAlignment="1">
      <alignment horizontal="center" vertical="center"/>
    </xf>
    <xf numFmtId="0" fontId="70" fillId="0" borderId="28" xfId="0" applyFont="1" applyBorder="1" applyAlignment="1">
      <alignment horizontal="left"/>
    </xf>
    <xf numFmtId="0" fontId="70" fillId="0" borderId="28" xfId="0" applyFont="1" applyBorder="1" applyAlignment="1">
      <alignment horizontal="center"/>
    </xf>
    <xf numFmtId="10" fontId="72" fillId="0" borderId="0" xfId="0" applyNumberFormat="1" applyFont="1"/>
    <xf numFmtId="0" fontId="71" fillId="0" borderId="29" xfId="0" applyFont="1" applyBorder="1" applyAlignment="1">
      <alignment vertical="center"/>
    </xf>
    <xf numFmtId="0" fontId="71" fillId="0" borderId="28" xfId="0" applyFont="1" applyBorder="1" applyAlignment="1">
      <alignment horizontal="center" vertical="center"/>
    </xf>
    <xf numFmtId="176" fontId="70" fillId="0" borderId="28" xfId="0" applyNumberFormat="1" applyFont="1" applyBorder="1" applyAlignment="1">
      <alignment horizontal="right" vertical="center"/>
    </xf>
    <xf numFmtId="0" fontId="70" fillId="0" borderId="29" xfId="0" applyFont="1" applyBorder="1" applyAlignment="1">
      <alignment vertical="center"/>
    </xf>
    <xf numFmtId="10" fontId="80" fillId="0" borderId="0" xfId="948" applyNumberFormat="1" applyFont="1" applyFill="1"/>
    <xf numFmtId="10" fontId="85" fillId="0" borderId="0" xfId="1697" applyNumberFormat="1" applyFont="1"/>
    <xf numFmtId="0" fontId="90" fillId="0" borderId="0" xfId="0" applyFont="1" applyAlignment="1">
      <alignment horizontal="left" vertical="center"/>
    </xf>
    <xf numFmtId="174" fontId="72" fillId="0" borderId="0" xfId="0" applyNumberFormat="1" applyFont="1" applyAlignment="1">
      <alignment vertical="center"/>
    </xf>
    <xf numFmtId="10" fontId="72" fillId="92" borderId="0" xfId="948" applyNumberFormat="1" applyFont="1" applyFill="1"/>
    <xf numFmtId="9" fontId="78" fillId="92" borderId="0" xfId="0" applyNumberFormat="1" applyFont="1" applyFill="1" applyAlignment="1">
      <alignment horizontal="right" vertical="center"/>
    </xf>
    <xf numFmtId="0" fontId="75" fillId="0" borderId="0" xfId="0" applyFont="1"/>
    <xf numFmtId="41" fontId="69" fillId="0" borderId="0" xfId="1698" applyFont="1" applyFill="1" applyAlignment="1">
      <alignment vertical="center"/>
    </xf>
    <xf numFmtId="41" fontId="76" fillId="0" borderId="0" xfId="1698" applyFont="1" applyFill="1" applyAlignment="1">
      <alignment horizontal="right" vertical="center"/>
    </xf>
    <xf numFmtId="0" fontId="70" fillId="92" borderId="28" xfId="0" applyFont="1" applyFill="1" applyBorder="1" applyAlignment="1">
      <alignment horizontal="center" vertical="center"/>
    </xf>
    <xf numFmtId="0" fontId="70" fillId="92" borderId="28" xfId="0" applyFont="1" applyFill="1" applyBorder="1" applyAlignment="1">
      <alignment vertical="center"/>
    </xf>
    <xf numFmtId="0" fontId="82" fillId="0" borderId="0" xfId="0" applyFont="1" applyAlignment="1">
      <alignment vertical="center"/>
    </xf>
    <xf numFmtId="41" fontId="72" fillId="0" borderId="0" xfId="1698" applyFont="1"/>
    <xf numFmtId="178" fontId="80" fillId="0" borderId="0" xfId="948" applyNumberFormat="1" applyFont="1" applyFill="1"/>
    <xf numFmtId="176" fontId="72" fillId="0" borderId="0" xfId="0" applyNumberFormat="1" applyFont="1"/>
    <xf numFmtId="10" fontId="81" fillId="0" borderId="0" xfId="948" applyNumberFormat="1" applyFont="1" applyFill="1"/>
    <xf numFmtId="10" fontId="70" fillId="0" borderId="0" xfId="948" applyNumberFormat="1" applyFont="1"/>
    <xf numFmtId="10" fontId="84" fillId="0" borderId="0" xfId="1697" applyNumberFormat="1" applyFont="1"/>
    <xf numFmtId="0" fontId="89" fillId="0" borderId="0" xfId="0" applyFont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0" fontId="72" fillId="0" borderId="0" xfId="0" applyFont="1" applyAlignment="1">
      <alignment horizontal="left"/>
    </xf>
    <xf numFmtId="3" fontId="76" fillId="0" borderId="0" xfId="0" applyNumberFormat="1" applyFont="1"/>
    <xf numFmtId="3" fontId="73" fillId="0" borderId="0" xfId="0" applyNumberFormat="1" applyFont="1"/>
    <xf numFmtId="0" fontId="73" fillId="0" borderId="0" xfId="0" applyFont="1" applyAlignment="1">
      <alignment horizontal="left"/>
    </xf>
    <xf numFmtId="0" fontId="78" fillId="0" borderId="28" xfId="0" applyFont="1" applyBorder="1" applyAlignment="1">
      <alignment horizontal="center"/>
    </xf>
    <xf numFmtId="17" fontId="70" fillId="92" borderId="28" xfId="0" applyNumberFormat="1" applyFont="1" applyFill="1" applyBorder="1" applyAlignment="1">
      <alignment horizontal="center" vertical="center"/>
    </xf>
    <xf numFmtId="17" fontId="70" fillId="0" borderId="28" xfId="0" applyNumberFormat="1" applyFont="1" applyBorder="1" applyAlignment="1">
      <alignment horizontal="center" vertical="center"/>
    </xf>
    <xf numFmtId="0" fontId="70" fillId="92" borderId="28" xfId="0" applyFont="1" applyFill="1" applyBorder="1" applyAlignment="1">
      <alignment horizontal="left" vertical="center"/>
    </xf>
    <xf numFmtId="0" fontId="78" fillId="92" borderId="29" xfId="0" applyFont="1" applyFill="1" applyBorder="1" applyAlignment="1">
      <alignment horizontal="center" vertical="center"/>
    </xf>
    <xf numFmtId="0" fontId="78" fillId="92" borderId="26" xfId="0" applyFont="1" applyFill="1" applyBorder="1" applyAlignment="1">
      <alignment horizontal="center" vertical="center"/>
    </xf>
    <xf numFmtId="0" fontId="70" fillId="92" borderId="29" xfId="0" applyFont="1" applyFill="1" applyBorder="1" applyAlignment="1">
      <alignment horizontal="center" vertical="center"/>
    </xf>
    <xf numFmtId="0" fontId="70" fillId="92" borderId="26" xfId="0" applyFont="1" applyFill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0" fontId="70" fillId="0" borderId="28" xfId="0" applyFont="1" applyBorder="1"/>
    <xf numFmtId="14" fontId="70" fillId="0" borderId="28" xfId="0" applyNumberFormat="1" applyFont="1" applyBorder="1" applyAlignment="1">
      <alignment horizont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3" xfId="901" xr:uid="{00000000-0005-0000-0000-00008F030000}"/>
    <cellStyle name="Normal 3 2" xfId="902" xr:uid="{00000000-0005-0000-0000-000090030000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60A-4743-8FC5-E17CDB27E40E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60A-4743-8FC5-E17CDB27E40E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60A-4743-8FC5-E17CDB27E40E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60A-4743-8FC5-E17CDB27E40E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A-4743-8FC5-E17CDB27E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88-4455-9EDA-A63112EC1B85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88-4455-9EDA-A63112EC1B85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D88-4455-9EDA-A63112EC1B85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D88-4455-9EDA-A63112EC1B8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'[3]Deuda Financiera'!$H$13:$H$14</c:f>
              <c:numCache>
                <c:formatCode>General</c:formatCode>
                <c:ptCount val="2"/>
                <c:pt idx="0">
                  <c:v>1188924166</c:v>
                </c:pt>
                <c:pt idx="1">
                  <c:v>137673838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88-4455-9EDA-A63112EC1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C0-4556-8C8F-5845D8A93A0A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C0-4556-8C8F-5845D8A93A0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C0-4556-8C8F-5845D8A93A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C0-4556-8C8F-5845D8A93A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C0-4556-8C8F-5845D8A93A0A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0-4556-8C8F-5845D8A93A0A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0-4556-8C8F-5845D8A93A0A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0-4556-8C8F-5845D8A93A0A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0-4556-8C8F-5845D8A93A0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'[3]Deuda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'[3]Deuda Financiera'!$C$13:$C$16</c:f>
              <c:numCache>
                <c:formatCode>General</c:formatCode>
                <c:ptCount val="4"/>
                <c:pt idx="0">
                  <c:v>0.125</c:v>
                </c:pt>
                <c:pt idx="1">
                  <c:v>0.745</c:v>
                </c:pt>
                <c:pt idx="2">
                  <c:v>0.127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5C0-4556-8C8F-5845D8A93A0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CFE75-8B36-43E7-ACA6-9FAA44C52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C7D459-ADFD-450A-B820-2EFBDB6F0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043D27D-274D-49FB-B096-CECC4E8CF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3%20An&#225;lisis%20Razonado\AA\Tablas%20an&#225;lisis%20razonado%20AA_4T23.xlsx" TargetMode="External"/><Relationship Id="rId1" Type="http://schemas.openxmlformats.org/officeDocument/2006/relationships/externalLinkPath" Target="file:///\\Srvnas\00_gci\E&#176;F&#176;\2023\IV%20Trimestre\03%20An&#225;lisis%20Razonado\AA\Tablas%20an&#225;lisis%20razonado%20AA_4T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4\IV%20Trimestre\03%20An&#225;lisis%20Razonado\AA\Tablas%20an&#225;lisis%20razonado%20AA_4T24.xlsx" TargetMode="External"/><Relationship Id="rId1" Type="http://schemas.openxmlformats.org/officeDocument/2006/relationships/externalLinkPath" Target="file:///\\Srvnas\00_gci\E&#176;F&#176;\2024\IV%20Trimestre\03%20An&#225;lisis%20Razonado\AA\Tablas%20an&#225;lisis%20razonado%20AA_4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>AFRs</v>
          </cell>
          <cell r="F13" t="str">
            <v>Fija</v>
          </cell>
          <cell r="H13">
            <v>1176054590</v>
          </cell>
        </row>
        <row r="14">
          <cell r="F14" t="str">
            <v>Variable</v>
          </cell>
          <cell r="H14">
            <v>108938199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AFRs</v>
          </cell>
          <cell r="C13">
            <v>0.125</v>
          </cell>
          <cell r="F13" t="str">
            <v>Fija</v>
          </cell>
          <cell r="H13">
            <v>1188924166</v>
          </cell>
        </row>
        <row r="14">
          <cell r="B14" t="str">
            <v>Bonos</v>
          </cell>
          <cell r="C14">
            <v>0.745</v>
          </cell>
          <cell r="F14" t="str">
            <v>Variable</v>
          </cell>
          <cell r="H14">
            <v>137673838</v>
          </cell>
        </row>
        <row r="15">
          <cell r="B15" t="str">
            <v>Préstamos</v>
          </cell>
          <cell r="C15">
            <v>0.127</v>
          </cell>
        </row>
        <row r="16">
          <cell r="B16" t="str">
            <v>Pasivo por arrendamientos</v>
          </cell>
          <cell r="C16">
            <v>3.0000000000000001E-3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defaultColWidth="11.42578125" defaultRowHeight="13.1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6" tint="-0.249977111117893"/>
    <pageSetUpPr fitToPage="1"/>
  </sheetPr>
  <dimension ref="A1:T47"/>
  <sheetViews>
    <sheetView showGridLines="0" topLeftCell="A28" workbookViewId="0">
      <selection activeCell="G11" sqref="G11:G17"/>
    </sheetView>
  </sheetViews>
  <sheetFormatPr defaultColWidth="0" defaultRowHeight="15" customHeight="1" zeroHeight="1"/>
  <cols>
    <col min="1" max="1" width="4" style="4" customWidth="1"/>
    <col min="2" max="2" width="44.85546875" style="4" bestFit="1" customWidth="1"/>
    <col min="3" max="3" width="17.7109375" style="4" bestFit="1" customWidth="1"/>
    <col min="4" max="4" width="12.7109375" style="4" customWidth="1"/>
    <col min="5" max="5" width="8.140625" style="4" bestFit="1" customWidth="1"/>
    <col min="6" max="7" width="12.5703125" style="4" bestFit="1" customWidth="1"/>
    <col min="8" max="8" width="11.42578125" style="4" customWidth="1"/>
    <col min="9" max="11" width="11.42578125" style="4" hidden="1" customWidth="1"/>
    <col min="12" max="20" width="0" style="4" hidden="1" customWidth="1"/>
    <col min="21" max="16384" width="11.42578125" style="4" hidden="1"/>
  </cols>
  <sheetData>
    <row r="1" spans="1:7" ht="15" customHeight="1">
      <c r="A1" s="10" t="s">
        <v>0</v>
      </c>
    </row>
    <row r="2" spans="1:7" ht="15" customHeight="1"/>
    <row r="3" spans="1:7" ht="15" customHeight="1" thickBot="1">
      <c r="B3" s="1" t="s">
        <v>1</v>
      </c>
      <c r="C3" s="97">
        <v>45657</v>
      </c>
      <c r="D3" s="97">
        <v>45291</v>
      </c>
      <c r="E3" s="129" t="s">
        <v>2</v>
      </c>
      <c r="F3" s="51" t="s">
        <v>3</v>
      </c>
    </row>
    <row r="4" spans="1:7" ht="15" customHeight="1">
      <c r="B4" s="101" t="s">
        <v>4</v>
      </c>
      <c r="C4" s="113">
        <v>662701294</v>
      </c>
      <c r="D4" s="52">
        <v>640855854</v>
      </c>
      <c r="E4" s="6">
        <v>3.4000000000000002E-2</v>
      </c>
      <c r="F4" s="5">
        <v>21845440</v>
      </c>
    </row>
    <row r="5" spans="1:7" s="11" customFormat="1" ht="15" customHeight="1">
      <c r="B5" s="2" t="s">
        <v>5</v>
      </c>
      <c r="C5" s="113">
        <v>-339061878</v>
      </c>
      <c r="D5" s="52">
        <v>-324153270</v>
      </c>
      <c r="E5" s="6">
        <v>4.5999999999999999E-2</v>
      </c>
      <c r="F5" s="5">
        <v>-14908608</v>
      </c>
    </row>
    <row r="6" spans="1:7" s="11" customFormat="1" ht="15" customHeight="1">
      <c r="B6" s="3" t="s">
        <v>6</v>
      </c>
      <c r="C6" s="53">
        <v>323639416</v>
      </c>
      <c r="D6" s="53">
        <v>316702584</v>
      </c>
      <c r="E6" s="8">
        <v>2.1999999999999999E-2</v>
      </c>
      <c r="F6" s="5">
        <v>6936832</v>
      </c>
      <c r="G6" s="92"/>
    </row>
    <row r="7" spans="1:7" s="11" customFormat="1" ht="15" customHeight="1">
      <c r="B7" s="2" t="s">
        <v>7</v>
      </c>
      <c r="C7" s="52">
        <v>-82226798</v>
      </c>
      <c r="D7" s="52">
        <v>-77697080</v>
      </c>
      <c r="E7" s="6">
        <v>5.8000000000000003E-2</v>
      </c>
      <c r="F7" s="5">
        <v>-4529718</v>
      </c>
    </row>
    <row r="8" spans="1:7" s="11" customFormat="1" ht="15" customHeight="1">
      <c r="B8" s="3" t="s">
        <v>8</v>
      </c>
      <c r="C8" s="53">
        <v>241412618</v>
      </c>
      <c r="D8" s="53">
        <v>239005504</v>
      </c>
      <c r="E8" s="8">
        <v>0.01</v>
      </c>
      <c r="F8" s="7">
        <v>2407114</v>
      </c>
    </row>
    <row r="9" spans="1:7" s="11" customFormat="1" ht="15" customHeight="1">
      <c r="B9" s="2" t="s">
        <v>9</v>
      </c>
      <c r="C9" s="52">
        <v>529831</v>
      </c>
      <c r="D9" s="52">
        <v>3336545</v>
      </c>
      <c r="E9" s="6">
        <v>-0.84099999999999997</v>
      </c>
      <c r="F9" s="5">
        <v>-2806714</v>
      </c>
    </row>
    <row r="10" spans="1:7" s="11" customFormat="1" ht="15" customHeight="1">
      <c r="B10" s="2" t="s">
        <v>10</v>
      </c>
      <c r="C10" s="52">
        <v>-216645</v>
      </c>
      <c r="D10" s="52">
        <v>0</v>
      </c>
      <c r="E10" s="6">
        <v>-2</v>
      </c>
      <c r="F10" s="5">
        <v>-216645</v>
      </c>
    </row>
    <row r="11" spans="1:7" s="11" customFormat="1" ht="15" customHeight="1">
      <c r="B11" s="2" t="s">
        <v>11</v>
      </c>
      <c r="C11" s="52">
        <v>-84822689</v>
      </c>
      <c r="D11" s="52">
        <v>-76617993</v>
      </c>
      <c r="E11" s="6">
        <v>0.107</v>
      </c>
      <c r="F11" s="5">
        <v>-8204696</v>
      </c>
    </row>
    <row r="12" spans="1:7" s="11" customFormat="1" ht="15" customHeight="1">
      <c r="B12" s="2" t="s">
        <v>12</v>
      </c>
      <c r="C12" s="52">
        <v>-34317719</v>
      </c>
      <c r="D12" s="52">
        <v>-33886203</v>
      </c>
      <c r="E12" s="8">
        <v>1.2999999999999999E-2</v>
      </c>
      <c r="F12" s="5">
        <v>-431516</v>
      </c>
    </row>
    <row r="13" spans="1:7" s="11" customFormat="1" ht="15" customHeight="1">
      <c r="B13" s="2" t="s">
        <v>13</v>
      </c>
      <c r="C13" s="52">
        <v>-62044581</v>
      </c>
      <c r="D13" s="52">
        <v>-66560594</v>
      </c>
      <c r="E13" s="6">
        <v>-6.8000000000000005E-2</v>
      </c>
      <c r="F13" s="5">
        <v>4516013</v>
      </c>
      <c r="G13" s="108"/>
    </row>
    <row r="14" spans="1:7" s="11" customFormat="1" ht="15" customHeight="1">
      <c r="B14" s="3" t="s">
        <v>14</v>
      </c>
      <c r="C14" s="53">
        <v>60540815</v>
      </c>
      <c r="D14" s="53">
        <v>65277259</v>
      </c>
      <c r="E14" s="8">
        <v>-7.2999999999999995E-2</v>
      </c>
      <c r="F14" s="7">
        <v>-4736444</v>
      </c>
      <c r="G14" s="108"/>
    </row>
    <row r="15" spans="1:7" s="11" customFormat="1" ht="15" customHeight="1">
      <c r="B15" s="123" t="s">
        <v>15</v>
      </c>
      <c r="C15" s="16"/>
      <c r="D15" s="16"/>
    </row>
    <row r="16" spans="1:7" s="11" customFormat="1" ht="15" customHeight="1">
      <c r="B16" s="90"/>
      <c r="C16" s="16"/>
      <c r="D16" s="16"/>
    </row>
    <row r="17" spans="1:7" s="11" customFormat="1" ht="15" customHeight="1">
      <c r="B17" s="90"/>
      <c r="C17" s="16"/>
      <c r="D17" s="16"/>
    </row>
    <row r="18" spans="1:7" ht="15" customHeight="1">
      <c r="A18" s="10" t="s">
        <v>16</v>
      </c>
      <c r="B18" s="70"/>
      <c r="C18" s="70"/>
      <c r="E18" s="70"/>
      <c r="G18" s="70"/>
    </row>
    <row r="19" spans="1:7" s="11" customFormat="1" ht="15" customHeight="1">
      <c r="B19" s="71"/>
      <c r="C19" s="72"/>
      <c r="D19" s="72"/>
      <c r="E19" s="73"/>
      <c r="F19" s="111"/>
      <c r="G19" s="72"/>
    </row>
    <row r="20" spans="1:7" s="11" customFormat="1" ht="15" customHeight="1" thickBot="1">
      <c r="B20" s="70"/>
      <c r="C20" s="130">
        <v>45657</v>
      </c>
      <c r="D20" s="130"/>
      <c r="E20" s="70"/>
      <c r="F20" s="131">
        <v>45291</v>
      </c>
      <c r="G20" s="130"/>
    </row>
    <row r="21" spans="1:7" s="11" customFormat="1" ht="15" customHeight="1">
      <c r="B21" s="70"/>
      <c r="C21" s="75" t="s">
        <v>17</v>
      </c>
      <c r="D21" s="133" t="s">
        <v>18</v>
      </c>
      <c r="E21" s="70"/>
      <c r="F21" s="14" t="s">
        <v>17</v>
      </c>
      <c r="G21" s="135" t="s">
        <v>18</v>
      </c>
    </row>
    <row r="22" spans="1:7" s="11" customFormat="1" ht="15" customHeight="1" thickBot="1">
      <c r="B22" s="70"/>
      <c r="C22" s="74" t="s">
        <v>19</v>
      </c>
      <c r="D22" s="134"/>
      <c r="E22" s="70"/>
      <c r="F22" s="124" t="s">
        <v>20</v>
      </c>
      <c r="G22" s="136"/>
    </row>
    <row r="23" spans="1:7" s="11" customFormat="1" ht="15" customHeight="1">
      <c r="B23" s="76" t="s">
        <v>21</v>
      </c>
      <c r="C23" s="77">
        <v>266648391</v>
      </c>
      <c r="D23" s="95">
        <v>0.40236588250874911</v>
      </c>
      <c r="E23" s="109"/>
      <c r="F23" s="15">
        <v>255428385</v>
      </c>
      <c r="G23" s="95">
        <v>0.39857384996283424</v>
      </c>
    </row>
    <row r="24" spans="1:7" s="11" customFormat="1" ht="15" customHeight="1">
      <c r="B24" s="76" t="s">
        <v>22</v>
      </c>
      <c r="C24" s="77">
        <v>298027836</v>
      </c>
      <c r="D24" s="95">
        <v>0.44971669543774878</v>
      </c>
      <c r="E24" s="70"/>
      <c r="F24" s="15">
        <v>287315456</v>
      </c>
      <c r="G24" s="95">
        <v>0.44833085975056103</v>
      </c>
    </row>
    <row r="25" spans="1:7" s="11" customFormat="1" ht="15" customHeight="1">
      <c r="B25" s="71" t="s">
        <v>23</v>
      </c>
      <c r="C25" s="77">
        <v>26109233</v>
      </c>
      <c r="D25" s="95">
        <v>3.9398192272127965E-2</v>
      </c>
      <c r="E25" s="70"/>
      <c r="F25" s="15">
        <v>25825766</v>
      </c>
      <c r="G25" s="95">
        <v>4.0298868831117829E-2</v>
      </c>
    </row>
    <row r="26" spans="1:7" s="11" customFormat="1" ht="15" customHeight="1" thickBot="1">
      <c r="B26" s="76" t="s">
        <v>24</v>
      </c>
      <c r="C26" s="94">
        <v>71915834</v>
      </c>
      <c r="D26" s="96">
        <v>0.10851922978137417</v>
      </c>
      <c r="E26" s="70"/>
      <c r="F26" s="15">
        <v>72286247</v>
      </c>
      <c r="G26" s="96">
        <v>0.11279642145548693</v>
      </c>
    </row>
    <row r="27" spans="1:7" s="11" customFormat="1" ht="15" customHeight="1" thickTop="1">
      <c r="B27" s="78" t="s">
        <v>25</v>
      </c>
      <c r="C27" s="79">
        <v>662701294</v>
      </c>
      <c r="D27" s="110">
        <v>1</v>
      </c>
      <c r="E27" s="70"/>
      <c r="F27" s="24">
        <v>640855854</v>
      </c>
      <c r="G27" s="110">
        <v>1</v>
      </c>
    </row>
    <row r="28" spans="1:7" s="11" customFormat="1" ht="15" customHeight="1">
      <c r="B28" s="80"/>
      <c r="C28" s="81"/>
      <c r="D28" s="81"/>
      <c r="E28" s="82"/>
      <c r="F28" s="112"/>
      <c r="G28" s="80"/>
    </row>
    <row r="29" spans="1:7" s="11" customFormat="1" ht="15" customHeight="1" thickBot="1">
      <c r="B29" s="83" t="s">
        <v>26</v>
      </c>
      <c r="C29" s="130">
        <v>45657</v>
      </c>
      <c r="D29" s="130">
        <v>45291</v>
      </c>
      <c r="E29" s="114" t="s">
        <v>27</v>
      </c>
      <c r="F29" s="4"/>
      <c r="G29" s="114" t="s">
        <v>28</v>
      </c>
    </row>
    <row r="30" spans="1:7" s="11" customFormat="1" ht="15" customHeight="1">
      <c r="B30" s="84" t="s">
        <v>29</v>
      </c>
      <c r="C30" s="15">
        <v>532845</v>
      </c>
      <c r="D30" s="15">
        <v>525972</v>
      </c>
      <c r="E30" s="85">
        <v>1.2999999999999999E-2</v>
      </c>
      <c r="F30" s="4"/>
      <c r="G30" s="86">
        <v>6873</v>
      </c>
    </row>
    <row r="31" spans="1:7" s="11" customFormat="1" ht="15" customHeight="1">
      <c r="B31" s="84" t="s">
        <v>30</v>
      </c>
      <c r="C31" s="15">
        <v>510871</v>
      </c>
      <c r="D31" s="15">
        <v>504516</v>
      </c>
      <c r="E31" s="85">
        <v>1.2E-2</v>
      </c>
      <c r="F31" s="4"/>
      <c r="G31" s="86">
        <v>6355</v>
      </c>
    </row>
    <row r="32" spans="1:7" s="11" customFormat="1" ht="15" customHeight="1">
      <c r="B32" s="84" t="s">
        <v>31</v>
      </c>
      <c r="C32" s="15">
        <v>441177</v>
      </c>
      <c r="D32" s="15">
        <v>436814</v>
      </c>
      <c r="E32" s="85">
        <v>0.01</v>
      </c>
      <c r="F32" s="4"/>
      <c r="G32" s="86">
        <v>4363</v>
      </c>
    </row>
    <row r="33" spans="2:7" ht="15" customHeight="1">
      <c r="B33" s="84" t="s">
        <v>32</v>
      </c>
      <c r="C33" s="15">
        <v>120586</v>
      </c>
      <c r="D33" s="15">
        <v>118711</v>
      </c>
      <c r="E33" s="85">
        <v>1.6E-2</v>
      </c>
      <c r="F33" s="17"/>
      <c r="G33" s="86">
        <v>1875</v>
      </c>
    </row>
    <row r="34" spans="2:7" ht="15" customHeight="1">
      <c r="B34" s="70"/>
      <c r="C34" s="87"/>
      <c r="D34" s="87"/>
      <c r="E34" s="70"/>
      <c r="G34" s="70"/>
    </row>
    <row r="35" spans="2:7" ht="15" customHeight="1" thickBot="1">
      <c r="B35" s="115" t="s">
        <v>33</v>
      </c>
      <c r="C35" s="130">
        <v>45657</v>
      </c>
      <c r="D35" s="130">
        <v>45291</v>
      </c>
      <c r="E35" s="114" t="s">
        <v>27</v>
      </c>
      <c r="G35" s="114" t="s">
        <v>28</v>
      </c>
    </row>
    <row r="36" spans="2:7" ht="15" customHeight="1">
      <c r="B36" s="84" t="s">
        <v>29</v>
      </c>
      <c r="C36" s="77">
        <v>2345870</v>
      </c>
      <c r="D36" s="77">
        <v>2306152</v>
      </c>
      <c r="E36" s="85">
        <v>1.7000000000000001E-2</v>
      </c>
      <c r="G36" s="86">
        <v>39718</v>
      </c>
    </row>
    <row r="37" spans="2:7" ht="15" customHeight="1">
      <c r="B37" s="84" t="s">
        <v>30</v>
      </c>
      <c r="C37" s="77">
        <v>2301206</v>
      </c>
      <c r="D37" s="77">
        <v>2261448</v>
      </c>
      <c r="E37" s="85">
        <v>1.7999999999999999E-2</v>
      </c>
      <c r="G37" s="86">
        <v>39758</v>
      </c>
    </row>
    <row r="38" spans="2:7" ht="15" customHeight="1">
      <c r="B38" s="70"/>
      <c r="C38" s="70"/>
      <c r="D38" s="70"/>
      <c r="E38" s="70"/>
      <c r="G38" s="70"/>
    </row>
    <row r="39" spans="2:7" ht="15" customHeight="1">
      <c r="B39" s="88" t="s">
        <v>34</v>
      </c>
      <c r="C39" s="70"/>
      <c r="D39" s="70"/>
      <c r="E39" s="70"/>
      <c r="G39" s="70"/>
    </row>
    <row r="40" spans="2:7" ht="15" customHeight="1">
      <c r="B40" s="88"/>
      <c r="C40" s="70"/>
      <c r="D40" s="70"/>
      <c r="E40" s="70"/>
      <c r="G40" s="70"/>
    </row>
    <row r="41" spans="2:7" ht="14.45" thickBot="1">
      <c r="B41" s="132" t="s">
        <v>35</v>
      </c>
      <c r="C41" s="130">
        <v>45657</v>
      </c>
      <c r="D41" s="130">
        <v>45291</v>
      </c>
      <c r="E41" s="114" t="s">
        <v>27</v>
      </c>
      <c r="G41" s="70"/>
    </row>
    <row r="42" spans="2:7" ht="13.9">
      <c r="B42" s="76" t="s">
        <v>36</v>
      </c>
      <c r="C42" s="15">
        <v>22513399</v>
      </c>
      <c r="D42" s="15">
        <v>22478801</v>
      </c>
      <c r="E42" s="85">
        <v>2E-3</v>
      </c>
      <c r="G42" s="70"/>
    </row>
    <row r="43" spans="2:7" ht="13.9">
      <c r="B43" s="76" t="s">
        <v>37</v>
      </c>
      <c r="C43" s="15">
        <v>10858700</v>
      </c>
      <c r="D43" s="15">
        <v>9649213</v>
      </c>
      <c r="E43" s="85">
        <v>0.125</v>
      </c>
      <c r="G43" s="70"/>
    </row>
    <row r="44" spans="2:7" ht="13.9">
      <c r="B44" s="76" t="s">
        <v>38</v>
      </c>
      <c r="C44" s="15">
        <v>4433433</v>
      </c>
      <c r="D44" s="15">
        <v>3534915</v>
      </c>
      <c r="E44" s="85">
        <v>0.254</v>
      </c>
      <c r="G44" s="70"/>
    </row>
    <row r="45" spans="2:7" ht="13.9">
      <c r="B45" s="76" t="s">
        <v>39</v>
      </c>
      <c r="C45" s="15">
        <v>3196878</v>
      </c>
      <c r="D45" s="15">
        <v>2130047</v>
      </c>
      <c r="E45" s="85">
        <v>0.501</v>
      </c>
      <c r="G45" s="70"/>
    </row>
    <row r="46" spans="2:7" ht="13.9">
      <c r="B46" s="78" t="s">
        <v>40</v>
      </c>
      <c r="C46" s="24">
        <v>41002410</v>
      </c>
      <c r="D46" s="24">
        <v>37792976</v>
      </c>
      <c r="E46" s="89">
        <v>8.5000000000000006E-2</v>
      </c>
      <c r="G46" s="70"/>
    </row>
    <row r="47" spans="2:7" ht="15" customHeight="1">
      <c r="C47" s="19"/>
      <c r="D47" s="19"/>
    </row>
  </sheetData>
  <mergeCells count="2">
    <mergeCell ref="D21:D22"/>
    <mergeCell ref="G21:G22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6" tint="-0.249977111117893"/>
  </sheetPr>
  <dimension ref="A1:M44"/>
  <sheetViews>
    <sheetView showGridLines="0" topLeftCell="A12" workbookViewId="0">
      <selection activeCell="B3" sqref="B3:G29"/>
    </sheetView>
  </sheetViews>
  <sheetFormatPr defaultColWidth="0" defaultRowHeight="13.9" zeroHeight="1"/>
  <cols>
    <col min="1" max="1" width="11.42578125" style="4" customWidth="1"/>
    <col min="2" max="2" width="25.42578125" style="4" bestFit="1" customWidth="1"/>
    <col min="3" max="4" width="12" style="4" bestFit="1" customWidth="1"/>
    <col min="5" max="5" width="11.42578125" style="4" customWidth="1"/>
    <col min="6" max="6" width="3.85546875" style="4" customWidth="1"/>
    <col min="7" max="9" width="11.42578125" style="4" customWidth="1"/>
    <col min="10" max="10" width="68.42578125" style="4" hidden="1" customWidth="1"/>
    <col min="11" max="11" width="12.42578125" style="4" hidden="1" customWidth="1"/>
    <col min="12" max="13" width="0" style="4" hidden="1" customWidth="1"/>
    <col min="14" max="16384" width="11.42578125" style="4" hidden="1"/>
  </cols>
  <sheetData>
    <row r="1" spans="2:13">
      <c r="B1" s="9" t="s">
        <v>41</v>
      </c>
    </row>
    <row r="2" spans="2:13"/>
    <row r="3" spans="2:13" ht="14.45" thickBot="1">
      <c r="B3" s="43" t="s">
        <v>42</v>
      </c>
      <c r="C3" s="124" t="s">
        <v>43</v>
      </c>
      <c r="D3" s="124" t="s">
        <v>44</v>
      </c>
      <c r="E3" s="124" t="s">
        <v>27</v>
      </c>
      <c r="G3" s="124" t="s">
        <v>3</v>
      </c>
    </row>
    <row r="4" spans="2:13">
      <c r="B4" s="22" t="s">
        <v>45</v>
      </c>
      <c r="C4" s="5">
        <v>621025077</v>
      </c>
      <c r="D4" s="5">
        <v>602598942</v>
      </c>
      <c r="E4" s="6">
        <v>3.1E-2</v>
      </c>
      <c r="G4" s="5">
        <v>18426135</v>
      </c>
      <c r="J4" s="125"/>
      <c r="K4" s="23"/>
      <c r="L4" s="23"/>
      <c r="M4" s="23"/>
    </row>
    <row r="5" spans="2:13">
      <c r="B5" s="22" t="s">
        <v>46</v>
      </c>
      <c r="C5" s="5">
        <v>1391629</v>
      </c>
      <c r="D5" s="5">
        <v>1896161</v>
      </c>
      <c r="E5" s="6">
        <v>-0.26600000000000001</v>
      </c>
      <c r="F5" s="17"/>
      <c r="G5" s="5">
        <v>-504532</v>
      </c>
      <c r="J5" s="125"/>
      <c r="K5" s="23"/>
      <c r="L5" s="23"/>
      <c r="M5" s="23"/>
    </row>
    <row r="6" spans="2:13">
      <c r="B6" s="22" t="s">
        <v>5</v>
      </c>
      <c r="C6" s="5">
        <v>-307296971</v>
      </c>
      <c r="D6" s="5">
        <v>-295207729</v>
      </c>
      <c r="E6" s="6">
        <v>4.1000000000000002E-2</v>
      </c>
      <c r="G6" s="5">
        <v>-12089242</v>
      </c>
      <c r="I6" s="126"/>
      <c r="J6" s="125"/>
      <c r="K6" s="23"/>
      <c r="L6" s="23"/>
      <c r="M6" s="23"/>
    </row>
    <row r="7" spans="2:13" s="9" customFormat="1">
      <c r="B7" s="44" t="s">
        <v>6</v>
      </c>
      <c r="C7" s="53">
        <v>315119735</v>
      </c>
      <c r="D7" s="53">
        <v>309287374</v>
      </c>
      <c r="E7" s="8">
        <v>1.9E-2</v>
      </c>
      <c r="G7" s="7">
        <v>5832361</v>
      </c>
      <c r="I7" s="127"/>
      <c r="J7" s="128"/>
      <c r="K7" s="25"/>
      <c r="L7" s="25"/>
      <c r="M7" s="25"/>
    </row>
    <row r="8" spans="2:13">
      <c r="B8" s="22" t="s">
        <v>7</v>
      </c>
      <c r="C8" s="5">
        <v>-79779887</v>
      </c>
      <c r="D8" s="5">
        <v>-75423530</v>
      </c>
      <c r="E8" s="6">
        <v>5.8000000000000003E-2</v>
      </c>
      <c r="G8" s="5">
        <v>-4356357</v>
      </c>
      <c r="J8" s="125"/>
      <c r="K8" s="23"/>
      <c r="L8" s="23"/>
      <c r="M8" s="23"/>
    </row>
    <row r="9" spans="2:13" s="9" customFormat="1">
      <c r="B9" s="44" t="s">
        <v>8</v>
      </c>
      <c r="C9" s="53">
        <v>235339848</v>
      </c>
      <c r="D9" s="53">
        <v>233863844</v>
      </c>
      <c r="E9" s="8">
        <v>6.0000000000000001E-3</v>
      </c>
      <c r="G9" s="7">
        <v>1476004</v>
      </c>
      <c r="J9" s="128"/>
      <c r="K9" s="25"/>
      <c r="L9" s="25"/>
      <c r="M9" s="25"/>
    </row>
    <row r="10" spans="2:13">
      <c r="B10" s="22" t="s">
        <v>47</v>
      </c>
      <c r="C10" s="5">
        <v>-278942</v>
      </c>
      <c r="D10" s="5">
        <v>3685254</v>
      </c>
      <c r="E10" s="6" t="s">
        <v>48</v>
      </c>
      <c r="F10" s="17"/>
      <c r="G10" s="5">
        <v>-3964196</v>
      </c>
      <c r="J10" s="125"/>
      <c r="K10" s="23"/>
      <c r="L10" s="23"/>
      <c r="M10" s="23"/>
    </row>
    <row r="11" spans="2:13">
      <c r="B11" s="22" t="s">
        <v>49</v>
      </c>
      <c r="C11" s="5">
        <v>-84796607</v>
      </c>
      <c r="D11" s="5">
        <v>-76175520</v>
      </c>
      <c r="E11" s="6">
        <v>0.113</v>
      </c>
      <c r="G11" s="5">
        <v>-8621087</v>
      </c>
      <c r="J11" s="125"/>
      <c r="K11" s="23"/>
      <c r="L11" s="23"/>
      <c r="M11" s="23"/>
    </row>
    <row r="12" spans="2:13">
      <c r="B12" s="22" t="s">
        <v>12</v>
      </c>
      <c r="C12" s="5">
        <v>-32412113</v>
      </c>
      <c r="D12" s="5">
        <v>-32554166</v>
      </c>
      <c r="E12" s="6">
        <v>-4.0000000000000001E-3</v>
      </c>
      <c r="G12" s="5">
        <v>142053</v>
      </c>
      <c r="J12" s="125"/>
      <c r="K12" s="23"/>
      <c r="L12" s="23"/>
      <c r="M12" s="23"/>
    </row>
    <row r="13" spans="2:13">
      <c r="B13" s="22" t="s">
        <v>13</v>
      </c>
      <c r="C13" s="5">
        <v>-2008</v>
      </c>
      <c r="D13" s="5">
        <v>-1895</v>
      </c>
      <c r="E13" s="6">
        <v>0.06</v>
      </c>
      <c r="G13" s="5">
        <v>-113</v>
      </c>
      <c r="J13" s="125"/>
      <c r="K13" s="23"/>
      <c r="L13" s="23"/>
      <c r="M13" s="23"/>
    </row>
    <row r="14" spans="2:13" s="9" customFormat="1">
      <c r="B14" s="44" t="s">
        <v>14</v>
      </c>
      <c r="C14" s="53">
        <v>117850178</v>
      </c>
      <c r="D14" s="53">
        <v>128817517</v>
      </c>
      <c r="E14" s="8">
        <v>-8.5000000000000006E-2</v>
      </c>
      <c r="G14" s="7">
        <v>-10967339</v>
      </c>
      <c r="J14" s="128"/>
      <c r="K14" s="25"/>
      <c r="L14" s="25"/>
      <c r="M14" s="25"/>
    </row>
    <row r="15" spans="2:13">
      <c r="C15" s="50">
        <v>0</v>
      </c>
      <c r="D15" s="50">
        <v>0</v>
      </c>
      <c r="J15" s="125"/>
      <c r="M15" s="23"/>
    </row>
    <row r="16" spans="2:13">
      <c r="C16" s="23"/>
      <c r="D16" s="23"/>
      <c r="J16" s="125"/>
    </row>
    <row r="17" spans="2:10">
      <c r="B17" s="9" t="s">
        <v>50</v>
      </c>
      <c r="J17" s="125"/>
    </row>
    <row r="18" spans="2:10">
      <c r="J18" s="125"/>
    </row>
    <row r="19" spans="2:10" ht="14.45" thickBot="1">
      <c r="B19" s="43" t="s">
        <v>42</v>
      </c>
      <c r="C19" s="124" t="s">
        <v>43</v>
      </c>
      <c r="D19" s="124" t="s">
        <v>44</v>
      </c>
      <c r="E19" s="124" t="s">
        <v>27</v>
      </c>
      <c r="G19" s="124" t="s">
        <v>3</v>
      </c>
    </row>
    <row r="20" spans="2:10">
      <c r="B20" s="22" t="s">
        <v>45</v>
      </c>
      <c r="C20" s="5">
        <v>41676217</v>
      </c>
      <c r="D20" s="5">
        <v>38256912</v>
      </c>
      <c r="E20" s="6">
        <v>8.8999999999999996E-2</v>
      </c>
      <c r="G20" s="5">
        <v>3419305</v>
      </c>
    </row>
    <row r="21" spans="2:10">
      <c r="B21" s="22" t="s">
        <v>46</v>
      </c>
      <c r="C21" s="5">
        <v>12795147</v>
      </c>
      <c r="D21" s="5">
        <v>11790101</v>
      </c>
      <c r="E21" s="6">
        <v>8.5000000000000006E-2</v>
      </c>
      <c r="G21" s="5">
        <v>1005046</v>
      </c>
    </row>
    <row r="22" spans="2:10">
      <c r="B22" s="22" t="s">
        <v>5</v>
      </c>
      <c r="C22" s="5">
        <v>-44154681</v>
      </c>
      <c r="D22" s="5">
        <v>-41046449</v>
      </c>
      <c r="E22" s="6">
        <v>7.5999999999999998E-2</v>
      </c>
      <c r="G22" s="5">
        <v>-3108232</v>
      </c>
    </row>
    <row r="23" spans="2:10">
      <c r="B23" s="44" t="s">
        <v>6</v>
      </c>
      <c r="C23" s="7">
        <v>10316683</v>
      </c>
      <c r="D23" s="7">
        <v>9000564</v>
      </c>
      <c r="E23" s="8">
        <v>0.14599999999999999</v>
      </c>
      <c r="F23" s="9"/>
      <c r="G23" s="7">
        <v>1316119</v>
      </c>
    </row>
    <row r="24" spans="2:10">
      <c r="B24" s="22" t="s">
        <v>7</v>
      </c>
      <c r="C24" s="5">
        <v>-2440704</v>
      </c>
      <c r="D24" s="5">
        <v>-2310091</v>
      </c>
      <c r="E24" s="6">
        <v>5.7000000000000002E-2</v>
      </c>
      <c r="G24" s="5">
        <v>-130613</v>
      </c>
    </row>
    <row r="25" spans="2:10">
      <c r="B25" s="44" t="s">
        <v>8</v>
      </c>
      <c r="C25" s="7">
        <v>7875979</v>
      </c>
      <c r="D25" s="7">
        <v>6690473</v>
      </c>
      <c r="E25" s="8">
        <v>0.17699999999999999</v>
      </c>
      <c r="F25" s="9"/>
      <c r="G25" s="7">
        <v>1185506</v>
      </c>
    </row>
    <row r="26" spans="2:10">
      <c r="B26" s="22" t="s">
        <v>47</v>
      </c>
      <c r="C26" s="5">
        <v>589067</v>
      </c>
      <c r="D26" s="5">
        <v>-304432</v>
      </c>
      <c r="E26" s="6">
        <v>-2.9350000000000001</v>
      </c>
      <c r="G26" s="5">
        <v>893499</v>
      </c>
    </row>
    <row r="27" spans="2:10">
      <c r="B27" s="22" t="s">
        <v>49</v>
      </c>
      <c r="C27" s="5">
        <v>-80973</v>
      </c>
      <c r="D27" s="5">
        <v>-458066</v>
      </c>
      <c r="E27" s="6">
        <v>-0.82299999999999995</v>
      </c>
      <c r="G27" s="5">
        <v>377093</v>
      </c>
    </row>
    <row r="28" spans="2:10">
      <c r="B28" s="22" t="s">
        <v>12</v>
      </c>
      <c r="C28" s="5">
        <v>-1894605</v>
      </c>
      <c r="D28" s="5">
        <v>-1355071</v>
      </c>
      <c r="E28" s="6">
        <v>0.39800000000000002</v>
      </c>
      <c r="G28" s="5">
        <v>-539534</v>
      </c>
    </row>
    <row r="29" spans="2:10">
      <c r="B29" s="44" t="s">
        <v>14</v>
      </c>
      <c r="C29" s="53">
        <v>6489468</v>
      </c>
      <c r="D29" s="53">
        <v>4572904</v>
      </c>
      <c r="E29" s="8">
        <v>0.41899999999999998</v>
      </c>
      <c r="F29" s="9"/>
      <c r="G29" s="7">
        <v>1916564</v>
      </c>
    </row>
    <row r="30" spans="2:10">
      <c r="C30" s="50">
        <v>0</v>
      </c>
      <c r="D30" s="50">
        <v>0</v>
      </c>
    </row>
    <row r="31" spans="2:10" hidden="1">
      <c r="C31" s="59"/>
    </row>
    <row r="32" spans="2:10" hidden="1">
      <c r="B32" s="22"/>
    </row>
    <row r="33" spans="2:4" hidden="1">
      <c r="B33" s="22"/>
      <c r="C33" s="23"/>
      <c r="D33" s="23"/>
    </row>
    <row r="34" spans="2:4" hidden="1">
      <c r="B34" s="22"/>
      <c r="C34" s="23"/>
      <c r="D34" s="23"/>
    </row>
    <row r="35" spans="2:4" hidden="1">
      <c r="B35" s="22"/>
      <c r="C35" s="59"/>
      <c r="D35" s="59"/>
    </row>
    <row r="36" spans="2:4" hidden="1">
      <c r="B36" s="22"/>
      <c r="C36" s="23"/>
      <c r="D36" s="23"/>
    </row>
    <row r="37" spans="2:4" hidden="1">
      <c r="B37" s="22"/>
      <c r="C37" s="23"/>
      <c r="D37" s="23"/>
    </row>
    <row r="38" spans="2:4" hidden="1">
      <c r="B38" s="22"/>
      <c r="C38" s="23"/>
      <c r="D38" s="23"/>
    </row>
    <row r="39" spans="2:4" hidden="1">
      <c r="B39" s="22"/>
      <c r="C39" s="23"/>
      <c r="D39" s="23"/>
    </row>
    <row r="40" spans="2:4" hidden="1">
      <c r="B40" s="22"/>
      <c r="C40" s="23"/>
      <c r="D40" s="23"/>
    </row>
    <row r="41" spans="2:4" hidden="1">
      <c r="B41" s="22"/>
      <c r="C41" s="23"/>
      <c r="D41" s="23"/>
    </row>
    <row r="42" spans="2:4" hidden="1">
      <c r="B42" s="22"/>
      <c r="C42" s="23"/>
      <c r="D42" s="23"/>
    </row>
    <row r="43" spans="2:4" hidden="1">
      <c r="B43" s="22"/>
      <c r="C43" s="59"/>
      <c r="D43" s="59"/>
    </row>
    <row r="44" spans="2:4" hidden="1">
      <c r="B44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defaultColWidth="11.42578125" defaultRowHeight="15" customHeight="1"/>
  <cols>
    <col min="1" max="1" width="4" style="27" customWidth="1"/>
    <col min="2" max="2" width="25.28515625" style="27" bestFit="1" customWidth="1"/>
    <col min="3" max="16384" width="11.42578125" style="27"/>
  </cols>
  <sheetData>
    <row r="1" spans="1:14" ht="15" customHeight="1">
      <c r="A1" s="26" t="s">
        <v>0</v>
      </c>
    </row>
    <row r="3" spans="1:14" ht="15" customHeight="1" thickBot="1">
      <c r="B3" s="1" t="s">
        <v>42</v>
      </c>
      <c r="C3" s="124" t="s">
        <v>51</v>
      </c>
      <c r="D3" s="124" t="s">
        <v>52</v>
      </c>
      <c r="E3" s="124" t="s">
        <v>27</v>
      </c>
      <c r="F3" s="4"/>
      <c r="G3" s="124" t="s">
        <v>53</v>
      </c>
    </row>
    <row r="4" spans="1:14" ht="15" customHeight="1">
      <c r="B4" s="2" t="s">
        <v>54</v>
      </c>
      <c r="C4" s="52">
        <v>129721186</v>
      </c>
      <c r="D4" s="52">
        <v>129721186</v>
      </c>
      <c r="E4" s="6">
        <f>+ROUND(G4/D4,3)</f>
        <v>0</v>
      </c>
      <c r="F4" s="4"/>
      <c r="G4" s="5">
        <f>+C4-D4</f>
        <v>0</v>
      </c>
    </row>
    <row r="5" spans="1:14" s="28" customFormat="1" ht="15" customHeight="1">
      <c r="B5" s="2" t="s">
        <v>55</v>
      </c>
      <c r="C5" s="52">
        <v>-77210262</v>
      </c>
      <c r="D5" s="52">
        <v>-77210262</v>
      </c>
      <c r="E5" s="6">
        <f t="shared" ref="E5:E14" si="0">+ROUND(G5/D5,3)</f>
        <v>0</v>
      </c>
      <c r="F5" s="4"/>
      <c r="G5" s="5">
        <f t="shared" ref="G5:G14" si="1">+C5-D5</f>
        <v>0</v>
      </c>
    </row>
    <row r="6" spans="1:14" s="28" customFormat="1" ht="15" customHeight="1">
      <c r="B6" s="3" t="s">
        <v>6</v>
      </c>
      <c r="C6" s="64">
        <f>SUM(C4:C5)</f>
        <v>52510924</v>
      </c>
      <c r="D6" s="64">
        <f>SUM(D4:D5)</f>
        <v>52510924</v>
      </c>
      <c r="E6" s="8">
        <f t="shared" si="0"/>
        <v>0</v>
      </c>
      <c r="F6" s="9"/>
      <c r="G6" s="7">
        <f t="shared" si="1"/>
        <v>0</v>
      </c>
    </row>
    <row r="7" spans="1:14" s="28" customFormat="1" ht="15" customHeight="1">
      <c r="B7" s="2" t="s">
        <v>56</v>
      </c>
      <c r="C7" s="52">
        <v>-17417464</v>
      </c>
      <c r="D7" s="52">
        <v>-17417464</v>
      </c>
      <c r="E7" s="6">
        <f t="shared" si="0"/>
        <v>0</v>
      </c>
      <c r="F7" s="4"/>
      <c r="G7" s="5">
        <f t="shared" si="1"/>
        <v>0</v>
      </c>
      <c r="L7" s="20"/>
      <c r="M7" s="20"/>
      <c r="N7" s="29"/>
    </row>
    <row r="8" spans="1:14" s="28" customFormat="1" ht="15" customHeight="1">
      <c r="B8" s="3" t="s">
        <v>57</v>
      </c>
      <c r="C8" s="64">
        <f>+C6+C7</f>
        <v>35093460</v>
      </c>
      <c r="D8" s="64">
        <f>+D6+D7</f>
        <v>35093460</v>
      </c>
      <c r="E8" s="8">
        <f t="shared" si="0"/>
        <v>0</v>
      </c>
      <c r="F8" s="9"/>
      <c r="G8" s="7">
        <f t="shared" si="1"/>
        <v>0</v>
      </c>
    </row>
    <row r="9" spans="1:14" s="28" customFormat="1" ht="15" customHeight="1">
      <c r="B9" s="2" t="s">
        <v>58</v>
      </c>
      <c r="C9" s="52">
        <v>-2093189</v>
      </c>
      <c r="D9" s="52">
        <v>-2093189</v>
      </c>
      <c r="E9" s="6">
        <f t="shared" si="0"/>
        <v>0</v>
      </c>
      <c r="F9" s="45"/>
      <c r="G9" s="5">
        <f t="shared" si="1"/>
        <v>0</v>
      </c>
    </row>
    <row r="10" spans="1:14" s="28" customFormat="1" ht="15" customHeight="1">
      <c r="B10" s="2" t="s">
        <v>59</v>
      </c>
      <c r="C10" s="52">
        <v>-34520</v>
      </c>
      <c r="D10" s="52">
        <v>-34520</v>
      </c>
      <c r="E10" s="6" t="s">
        <v>60</v>
      </c>
      <c r="F10" s="45"/>
      <c r="G10" s="5">
        <f t="shared" si="1"/>
        <v>0</v>
      </c>
    </row>
    <row r="11" spans="1:14" s="28" customFormat="1" ht="15" customHeight="1">
      <c r="B11" s="2" t="s">
        <v>61</v>
      </c>
      <c r="C11" s="52">
        <v>-14939258</v>
      </c>
      <c r="D11" s="52">
        <v>-14939258</v>
      </c>
      <c r="E11" s="6">
        <f t="shared" si="0"/>
        <v>0</v>
      </c>
      <c r="F11" s="4"/>
      <c r="G11" s="5">
        <f t="shared" si="1"/>
        <v>0</v>
      </c>
    </row>
    <row r="12" spans="1:14" s="28" customFormat="1" ht="15" customHeight="1">
      <c r="B12" s="2" t="s">
        <v>12</v>
      </c>
      <c r="C12" s="52">
        <v>-2523215</v>
      </c>
      <c r="D12" s="52">
        <v>-2523215</v>
      </c>
      <c r="E12" s="6">
        <f t="shared" si="0"/>
        <v>0</v>
      </c>
      <c r="F12" s="4"/>
      <c r="G12" s="5">
        <f t="shared" si="1"/>
        <v>0</v>
      </c>
    </row>
    <row r="13" spans="1:14" s="28" customFormat="1" ht="15" customHeight="1">
      <c r="B13" s="2" t="s">
        <v>62</v>
      </c>
      <c r="C13" s="52">
        <v>7324842</v>
      </c>
      <c r="D13" s="52">
        <v>7324842</v>
      </c>
      <c r="E13" s="6">
        <f t="shared" si="0"/>
        <v>0</v>
      </c>
      <c r="F13" s="4"/>
      <c r="G13" s="5">
        <f t="shared" si="1"/>
        <v>0</v>
      </c>
    </row>
    <row r="14" spans="1:14" s="28" customFormat="1" ht="15" customHeight="1">
      <c r="B14" s="3" t="s">
        <v>63</v>
      </c>
      <c r="C14" s="53">
        <v>26175218</v>
      </c>
      <c r="D14" s="53">
        <v>37817198</v>
      </c>
      <c r="E14" s="8">
        <f t="shared" si="0"/>
        <v>-0.308</v>
      </c>
      <c r="F14" s="9"/>
      <c r="G14" s="7">
        <f t="shared" si="1"/>
        <v>-11641980</v>
      </c>
    </row>
    <row r="15" spans="1:14" s="28" customFormat="1" ht="15" customHeight="1">
      <c r="C15" s="24"/>
    </row>
    <row r="16" spans="1:14" s="28" customFormat="1" ht="15" customHeight="1"/>
    <row r="17" s="28" customFormat="1" ht="15" customHeight="1"/>
    <row r="18" s="28" customFormat="1" ht="15" customHeight="1"/>
    <row r="19" s="28" customFormat="1" ht="15" customHeight="1"/>
    <row r="20" s="28" customFormat="1" ht="15" customHeight="1"/>
    <row r="21" s="28" customFormat="1" ht="15" customHeight="1"/>
    <row r="22" s="28" customFormat="1" ht="15" customHeight="1"/>
    <row r="23" s="28" customFormat="1" ht="15" customHeight="1"/>
    <row r="24" s="28" customFormat="1" ht="15" customHeight="1"/>
    <row r="25" s="28" customFormat="1" ht="15" customHeight="1"/>
    <row r="26" s="28" customFormat="1" ht="15" customHeight="1"/>
    <row r="27" s="28" customFormat="1" ht="15" customHeight="1"/>
    <row r="28" s="2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6" tint="-0.249977111117893"/>
    <pageSetUpPr fitToPage="1"/>
  </sheetPr>
  <dimension ref="A1:G33"/>
  <sheetViews>
    <sheetView showGridLines="0" topLeftCell="A11" workbookViewId="0">
      <selection activeCell="B17" sqref="B17:F17"/>
    </sheetView>
  </sheetViews>
  <sheetFormatPr defaultColWidth="0" defaultRowHeight="15" customHeight="1" zeroHeight="1"/>
  <cols>
    <col min="1" max="1" width="3.85546875" style="4" customWidth="1"/>
    <col min="2" max="2" width="49.42578125" style="4" customWidth="1"/>
    <col min="3" max="3" width="12" style="4" bestFit="1" customWidth="1"/>
    <col min="4" max="4" width="13.7109375" style="4" customWidth="1"/>
    <col min="5" max="5" width="9.28515625" style="4" customWidth="1"/>
    <col min="6" max="6" width="11.42578125" style="4" customWidth="1"/>
    <col min="7" max="7" width="0" style="4" hidden="1" customWidth="1"/>
    <col min="8" max="16384" width="11.42578125" style="4" hidden="1"/>
  </cols>
  <sheetData>
    <row r="1" spans="2:7" ht="15" customHeight="1"/>
    <row r="2" spans="2:7" ht="15" customHeight="1"/>
    <row r="3" spans="2:7" ht="15" customHeight="1" thickBot="1">
      <c r="B3" s="14" t="s">
        <v>64</v>
      </c>
      <c r="C3" s="131">
        <v>45657</v>
      </c>
      <c r="D3" s="131">
        <v>45291</v>
      </c>
      <c r="E3" s="131" t="s">
        <v>27</v>
      </c>
    </row>
    <row r="4" spans="2:7" ht="12.75" customHeight="1">
      <c r="B4" s="2" t="s">
        <v>65</v>
      </c>
      <c r="C4" s="57">
        <v>289941134</v>
      </c>
      <c r="D4" s="57">
        <v>276781050</v>
      </c>
      <c r="E4" s="6">
        <v>4.8000000000000001E-2</v>
      </c>
      <c r="G4" s="21"/>
    </row>
    <row r="5" spans="2:7" ht="12.75" customHeight="1">
      <c r="B5" s="2" t="s">
        <v>66</v>
      </c>
      <c r="C5" s="57">
        <v>3000829665</v>
      </c>
      <c r="D5" s="57">
        <v>2419695021</v>
      </c>
      <c r="E5" s="6">
        <v>0.24</v>
      </c>
      <c r="G5" s="21"/>
    </row>
    <row r="6" spans="2:7" ht="12.75" customHeight="1">
      <c r="B6" s="3" t="s">
        <v>67</v>
      </c>
      <c r="C6" s="58">
        <v>3290770799</v>
      </c>
      <c r="D6" s="58">
        <v>2696476071</v>
      </c>
      <c r="E6" s="8">
        <v>0.22</v>
      </c>
      <c r="G6" s="21"/>
    </row>
    <row r="7" spans="2:7" ht="12.75" customHeight="1">
      <c r="B7" s="14" t="s">
        <v>68</v>
      </c>
      <c r="C7" s="59"/>
      <c r="D7" s="59"/>
      <c r="E7" s="30"/>
      <c r="G7" s="21"/>
    </row>
    <row r="8" spans="2:7" ht="12.75" customHeight="1">
      <c r="B8" s="2" t="s">
        <v>69</v>
      </c>
      <c r="C8" s="57">
        <v>352203023</v>
      </c>
      <c r="D8" s="57">
        <v>362634346</v>
      </c>
      <c r="E8" s="6">
        <v>-2.9000000000000001E-2</v>
      </c>
      <c r="G8" s="21"/>
    </row>
    <row r="9" spans="2:7" ht="12.75" customHeight="1">
      <c r="B9" s="2" t="s">
        <v>70</v>
      </c>
      <c r="C9" s="57">
        <v>1374821712</v>
      </c>
      <c r="D9" s="57">
        <v>1175813467</v>
      </c>
      <c r="E9" s="6">
        <v>0.16900000000000001</v>
      </c>
      <c r="G9" s="21"/>
    </row>
    <row r="10" spans="2:7" ht="12.75" customHeight="1">
      <c r="B10" s="3" t="s">
        <v>71</v>
      </c>
      <c r="C10" s="58">
        <v>1727024735</v>
      </c>
      <c r="D10" s="58">
        <v>1538447813</v>
      </c>
      <c r="E10" s="8">
        <v>0.123</v>
      </c>
      <c r="G10" s="21"/>
    </row>
    <row r="11" spans="2:7" ht="12.75" customHeight="1">
      <c r="C11" s="59"/>
      <c r="D11" s="59"/>
      <c r="E11" s="30"/>
      <c r="G11" s="21"/>
    </row>
    <row r="12" spans="2:7" ht="12.75" customHeight="1">
      <c r="B12" s="2" t="s">
        <v>72</v>
      </c>
      <c r="C12" s="57">
        <v>918986373</v>
      </c>
      <c r="D12" s="57">
        <v>715849689</v>
      </c>
      <c r="E12" s="6">
        <v>0.28399999999999997</v>
      </c>
      <c r="G12" s="21"/>
    </row>
    <row r="13" spans="2:7" ht="12.75" customHeight="1">
      <c r="B13" s="2" t="s">
        <v>73</v>
      </c>
      <c r="C13" s="57">
        <v>644759691</v>
      </c>
      <c r="D13" s="57">
        <v>442178569</v>
      </c>
      <c r="E13" s="6">
        <v>0.45800000000000002</v>
      </c>
      <c r="G13" s="21"/>
    </row>
    <row r="14" spans="2:7" ht="12.75" customHeight="1">
      <c r="B14" s="3" t="s">
        <v>74</v>
      </c>
      <c r="C14" s="58">
        <v>1563746064</v>
      </c>
      <c r="D14" s="58">
        <v>1158028258</v>
      </c>
      <c r="E14" s="8">
        <v>0.35</v>
      </c>
      <c r="G14" s="21"/>
    </row>
    <row r="15" spans="2:7" ht="12.75" customHeight="1">
      <c r="B15" s="3" t="s">
        <v>75</v>
      </c>
      <c r="C15" s="58">
        <v>3290770799</v>
      </c>
      <c r="D15" s="58">
        <v>2696476071</v>
      </c>
      <c r="E15" s="8">
        <v>0.22</v>
      </c>
      <c r="G15" s="21"/>
    </row>
    <row r="16" spans="2:7" ht="15" customHeight="1"/>
    <row r="17" spans="2:5" ht="15" customHeight="1">
      <c r="C17" s="56"/>
      <c r="D17" s="56"/>
    </row>
    <row r="18" spans="2:5" ht="15" customHeight="1"/>
    <row r="19" spans="2:5" ht="15" customHeight="1"/>
    <row r="20" spans="2:5" ht="15" customHeight="1" thickBot="1">
      <c r="B20" s="115" t="s">
        <v>76</v>
      </c>
      <c r="C20" s="114" t="s">
        <v>43</v>
      </c>
      <c r="D20" s="114"/>
    </row>
    <row r="21" spans="2:5" ht="15" customHeight="1">
      <c r="B21" s="22" t="s">
        <v>77</v>
      </c>
      <c r="C21" s="15">
        <v>30637575</v>
      </c>
      <c r="D21" s="77"/>
      <c r="E21" s="67"/>
    </row>
    <row r="22" spans="2:5" ht="15" customHeight="1">
      <c r="B22" s="22" t="s">
        <v>78</v>
      </c>
      <c r="C22" s="15">
        <v>26113660</v>
      </c>
      <c r="D22" s="77"/>
      <c r="E22" s="67"/>
    </row>
    <row r="23" spans="2:5" ht="15" customHeight="1">
      <c r="B23" s="22" t="s">
        <v>79</v>
      </c>
      <c r="C23" s="15">
        <v>15535402</v>
      </c>
      <c r="D23" s="77"/>
      <c r="E23" s="67"/>
    </row>
    <row r="24" spans="2:5" ht="15" customHeight="1">
      <c r="B24" s="22" t="s">
        <v>80</v>
      </c>
      <c r="C24" s="15">
        <v>8117204</v>
      </c>
      <c r="D24" s="77"/>
      <c r="E24" s="67"/>
    </row>
    <row r="25" spans="2:5" ht="15" customHeight="1">
      <c r="B25" s="22" t="s">
        <v>81</v>
      </c>
      <c r="C25" s="15">
        <v>4926466</v>
      </c>
      <c r="D25" s="77"/>
      <c r="E25" s="67"/>
    </row>
    <row r="26" spans="2:5" ht="15" customHeight="1">
      <c r="B26" s="22" t="s">
        <v>82</v>
      </c>
      <c r="C26" s="15">
        <v>4432716</v>
      </c>
      <c r="D26" s="77"/>
      <c r="E26" s="67"/>
    </row>
    <row r="27" spans="2:5" ht="15" customHeight="1">
      <c r="B27" s="22" t="s">
        <v>83</v>
      </c>
      <c r="C27" s="15">
        <v>3656932</v>
      </c>
      <c r="D27" s="77"/>
      <c r="E27" s="67"/>
    </row>
    <row r="28" spans="2:5" ht="15" customHeight="1">
      <c r="B28" s="22" t="s">
        <v>84</v>
      </c>
      <c r="C28" s="15">
        <v>2863137</v>
      </c>
      <c r="D28" s="77"/>
      <c r="E28" s="67"/>
    </row>
    <row r="29" spans="2:5" ht="15" customHeight="1">
      <c r="B29" s="22" t="s">
        <v>85</v>
      </c>
      <c r="C29" s="15">
        <v>2726982</v>
      </c>
      <c r="D29" s="77"/>
      <c r="E29" s="67"/>
    </row>
    <row r="30" spans="2:5" ht="15" customHeight="1">
      <c r="B30" s="22" t="s">
        <v>86</v>
      </c>
      <c r="C30" s="15">
        <v>50472688</v>
      </c>
      <c r="D30" s="137"/>
      <c r="E30" s="137"/>
    </row>
    <row r="31" spans="2:5" ht="15" customHeight="1">
      <c r="B31" s="22"/>
      <c r="C31" s="15"/>
    </row>
    <row r="32" spans="2:5" ht="15" hidden="1" customHeight="1">
      <c r="B32" s="116"/>
      <c r="C32" s="15"/>
    </row>
    <row r="33" spans="3:3" ht="15" hidden="1" customHeight="1">
      <c r="C33" s="15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6" tint="-0.249977111117893"/>
  </sheetPr>
  <dimension ref="A1:M51"/>
  <sheetViews>
    <sheetView showGridLines="0" topLeftCell="A28" workbookViewId="0">
      <selection activeCell="B43" sqref="B43:C50"/>
    </sheetView>
  </sheetViews>
  <sheetFormatPr defaultColWidth="0" defaultRowHeight="15" customHeight="1" zeroHeight="1"/>
  <cols>
    <col min="1" max="1" width="26.28515625" style="4" bestFit="1" customWidth="1"/>
    <col min="2" max="2" width="24.5703125" style="4" bestFit="1" customWidth="1"/>
    <col min="3" max="3" width="9.42578125" style="4" customWidth="1"/>
    <col min="4" max="4" width="11.28515625" style="4" bestFit="1" customWidth="1"/>
    <col min="5" max="7" width="10.7109375" style="4" customWidth="1"/>
    <col min="8" max="8" width="12.42578125" style="4" customWidth="1"/>
    <col min="9" max="9" width="11.42578125" style="4" customWidth="1"/>
    <col min="10" max="10" width="14.5703125" style="4" customWidth="1"/>
    <col min="11" max="11" width="11.42578125" style="4" customWidth="1"/>
    <col min="12" max="12" width="30.28515625" style="4" bestFit="1" customWidth="1"/>
    <col min="13" max="13" width="11.42578125" style="4" customWidth="1"/>
    <col min="14" max="16384" width="11.42578125" style="4" hidden="1"/>
  </cols>
  <sheetData>
    <row r="1" spans="1:10" ht="15" customHeight="1">
      <c r="E1" s="31"/>
      <c r="F1" s="31"/>
      <c r="G1" s="31"/>
      <c r="H1" s="31"/>
    </row>
    <row r="2" spans="1:10" ht="18.75" customHeight="1" thickBot="1">
      <c r="B2" s="98" t="s">
        <v>87</v>
      </c>
      <c r="C2" s="99" t="s">
        <v>88</v>
      </c>
      <c r="D2" s="99" t="s">
        <v>89</v>
      </c>
      <c r="E2" s="99" t="s">
        <v>90</v>
      </c>
      <c r="F2" s="99" t="s">
        <v>91</v>
      </c>
      <c r="G2" s="99" t="s">
        <v>92</v>
      </c>
      <c r="H2" s="99" t="s">
        <v>93</v>
      </c>
    </row>
    <row r="3" spans="1:10" ht="15" customHeight="1">
      <c r="A3" s="100"/>
      <c r="B3" s="101" t="s">
        <v>94</v>
      </c>
      <c r="C3" s="32" t="s">
        <v>95</v>
      </c>
      <c r="D3" s="48">
        <v>166023646</v>
      </c>
      <c r="E3" s="49">
        <v>21188694</v>
      </c>
      <c r="F3" s="49">
        <v>41727669</v>
      </c>
      <c r="G3" s="49">
        <v>37389983</v>
      </c>
      <c r="H3" s="49">
        <v>65717300</v>
      </c>
    </row>
    <row r="4" spans="1:10" ht="15" customHeight="1">
      <c r="A4" s="100"/>
      <c r="B4" s="2" t="s">
        <v>96</v>
      </c>
      <c r="C4" s="32" t="s">
        <v>95</v>
      </c>
      <c r="D4" s="48">
        <v>987657554</v>
      </c>
      <c r="E4" s="49">
        <v>15530414</v>
      </c>
      <c r="F4" s="49">
        <v>0</v>
      </c>
      <c r="G4" s="49">
        <v>109105657</v>
      </c>
      <c r="H4" s="49">
        <v>863021483</v>
      </c>
    </row>
    <row r="5" spans="1:10" ht="15" customHeight="1">
      <c r="A5" s="100"/>
      <c r="B5" s="2" t="s">
        <v>97</v>
      </c>
      <c r="C5" s="32" t="s">
        <v>95</v>
      </c>
      <c r="D5" s="48">
        <v>168535838</v>
      </c>
      <c r="E5" s="49">
        <v>79613631</v>
      </c>
      <c r="F5" s="49">
        <v>59188982</v>
      </c>
      <c r="G5" s="49">
        <v>29733225</v>
      </c>
      <c r="H5" s="49">
        <v>0</v>
      </c>
    </row>
    <row r="6" spans="1:10" ht="15" hidden="1" customHeight="1">
      <c r="A6" s="100"/>
      <c r="B6" s="2" t="s">
        <v>98</v>
      </c>
      <c r="C6" s="32" t="s">
        <v>99</v>
      </c>
      <c r="D6" s="48">
        <v>0</v>
      </c>
      <c r="E6" s="49">
        <v>0</v>
      </c>
      <c r="F6" s="49">
        <v>0</v>
      </c>
      <c r="G6" s="49">
        <v>0</v>
      </c>
      <c r="H6" s="49">
        <v>0</v>
      </c>
    </row>
    <row r="7" spans="1:10" ht="15" customHeight="1">
      <c r="B7" s="3" t="s">
        <v>100</v>
      </c>
      <c r="C7" s="32"/>
      <c r="D7" s="48">
        <v>1322217038</v>
      </c>
      <c r="E7" s="48">
        <v>116332739</v>
      </c>
      <c r="F7" s="48">
        <v>100916651</v>
      </c>
      <c r="G7" s="48">
        <v>176228865</v>
      </c>
      <c r="H7" s="48">
        <v>928738783</v>
      </c>
    </row>
    <row r="8" spans="1:10" ht="15" customHeight="1">
      <c r="A8" s="100"/>
      <c r="B8" s="60" t="s">
        <v>101</v>
      </c>
      <c r="C8" s="61" t="s">
        <v>95</v>
      </c>
      <c r="D8" s="62">
        <v>4405467</v>
      </c>
      <c r="E8" s="63">
        <v>1808538</v>
      </c>
      <c r="F8" s="63">
        <v>2071547</v>
      </c>
      <c r="G8" s="63">
        <v>295969</v>
      </c>
      <c r="H8" s="63">
        <v>229413</v>
      </c>
    </row>
    <row r="9" spans="1:10" ht="15" customHeight="1" thickBot="1">
      <c r="A9" s="100"/>
      <c r="B9" s="3" t="s">
        <v>102</v>
      </c>
      <c r="C9" s="102"/>
      <c r="D9" s="103">
        <v>4405467</v>
      </c>
      <c r="E9" s="103">
        <v>1808538</v>
      </c>
      <c r="F9" s="103">
        <v>2071547</v>
      </c>
      <c r="G9" s="103">
        <v>295969</v>
      </c>
      <c r="H9" s="103">
        <v>229413</v>
      </c>
    </row>
    <row r="10" spans="1:10" ht="15" customHeight="1">
      <c r="B10" s="104" t="s">
        <v>103</v>
      </c>
      <c r="C10" s="11"/>
      <c r="D10" s="48">
        <v>1326622505</v>
      </c>
      <c r="E10" s="48">
        <v>118141277</v>
      </c>
      <c r="F10" s="48">
        <v>102988198</v>
      </c>
      <c r="G10" s="48">
        <v>176524834</v>
      </c>
      <c r="H10" s="48">
        <v>928968196</v>
      </c>
    </row>
    <row r="11" spans="1:10" ht="15" customHeight="1">
      <c r="D11" s="117">
        <v>0</v>
      </c>
    </row>
    <row r="12" spans="1:10" ht="15" customHeight="1">
      <c r="B12" s="4" t="s">
        <v>104</v>
      </c>
      <c r="D12" s="18"/>
      <c r="E12" s="18"/>
      <c r="F12" s="4" t="s">
        <v>105</v>
      </c>
      <c r="G12" s="18"/>
      <c r="H12" s="18"/>
    </row>
    <row r="13" spans="1:10" ht="15" customHeight="1">
      <c r="B13" s="33" t="s">
        <v>94</v>
      </c>
      <c r="C13" s="118">
        <v>0.125</v>
      </c>
      <c r="D13" s="34">
        <v>166023646</v>
      </c>
      <c r="E13" s="33"/>
      <c r="F13" s="33" t="s">
        <v>106</v>
      </c>
      <c r="G13" s="105">
        <v>0.89600000000000002</v>
      </c>
      <c r="H13" s="34">
        <v>1188948667</v>
      </c>
      <c r="I13" s="100"/>
    </row>
    <row r="14" spans="1:10" ht="15" customHeight="1">
      <c r="B14" s="33" t="s">
        <v>107</v>
      </c>
      <c r="C14" s="118">
        <v>0.74399999999999999</v>
      </c>
      <c r="D14" s="34">
        <v>987657554</v>
      </c>
      <c r="E14" s="33"/>
      <c r="F14" s="33" t="s">
        <v>108</v>
      </c>
      <c r="G14" s="105">
        <v>0.104</v>
      </c>
      <c r="H14" s="34">
        <v>137673838</v>
      </c>
      <c r="I14" s="100"/>
      <c r="J14" s="119"/>
    </row>
    <row r="15" spans="1:10" ht="15" customHeight="1">
      <c r="B15" s="33" t="s">
        <v>97</v>
      </c>
      <c r="C15" s="118">
        <v>0.127</v>
      </c>
      <c r="D15" s="34">
        <v>168535838</v>
      </c>
      <c r="E15" s="33"/>
      <c r="F15" s="33"/>
      <c r="G15" s="120">
        <v>1</v>
      </c>
      <c r="H15" s="34">
        <v>1326622505</v>
      </c>
      <c r="J15" s="66"/>
    </row>
    <row r="16" spans="1:10" ht="13.9">
      <c r="B16" s="33" t="s">
        <v>101</v>
      </c>
      <c r="C16" s="118">
        <v>3.0000000000000001E-3</v>
      </c>
      <c r="D16" s="34">
        <v>4405467</v>
      </c>
      <c r="G16" s="35"/>
    </row>
    <row r="17" spans="3:8" ht="15" customHeight="1">
      <c r="C17" s="121"/>
      <c r="D17" s="68"/>
      <c r="G17" s="36"/>
    </row>
    <row r="18" spans="3:8" ht="15" customHeight="1">
      <c r="C18" s="35"/>
      <c r="D18" s="18"/>
      <c r="E18" s="18"/>
      <c r="F18" s="18"/>
      <c r="G18" s="18"/>
      <c r="H18" s="18"/>
    </row>
    <row r="19" spans="3:8" ht="15" customHeight="1">
      <c r="C19" s="36"/>
      <c r="D19" s="18"/>
      <c r="E19" s="18"/>
      <c r="F19" s="18"/>
      <c r="G19" s="18"/>
      <c r="H19" s="18"/>
    </row>
    <row r="20" spans="3:8" ht="15" customHeight="1">
      <c r="D20" s="18"/>
    </row>
    <row r="21" spans="3:8" ht="15" customHeight="1">
      <c r="D21" s="18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47" t="s">
        <v>109</v>
      </c>
      <c r="B43" s="54">
        <v>137673838</v>
      </c>
      <c r="C43" s="106">
        <v>0.1038</v>
      </c>
      <c r="D43" s="117">
        <v>0</v>
      </c>
    </row>
    <row r="44" spans="1:4" ht="15" customHeight="1">
      <c r="A44" s="47" t="s">
        <v>110</v>
      </c>
      <c r="B44" s="54">
        <v>30862000</v>
      </c>
      <c r="C44" s="106">
        <v>2.3300000000000001E-2</v>
      </c>
    </row>
    <row r="45" spans="1:4" ht="15" customHeight="1">
      <c r="A45" s="47" t="s">
        <v>107</v>
      </c>
      <c r="B45" s="54">
        <v>981005523</v>
      </c>
      <c r="C45" s="106">
        <v>0.73950000000000005</v>
      </c>
      <c r="D45" s="117">
        <v>0</v>
      </c>
    </row>
    <row r="46" spans="1:4" ht="15" customHeight="1">
      <c r="A46" s="47" t="s">
        <v>111</v>
      </c>
      <c r="B46" s="54">
        <v>166023646</v>
      </c>
      <c r="C46" s="106">
        <v>0.12509999999999999</v>
      </c>
      <c r="D46" s="59">
        <v>0</v>
      </c>
    </row>
    <row r="47" spans="1:4" ht="15" customHeight="1">
      <c r="A47" s="47" t="s">
        <v>112</v>
      </c>
      <c r="B47" s="54">
        <v>6652031</v>
      </c>
      <c r="C47" s="106">
        <v>5.0000000000000001E-3</v>
      </c>
      <c r="D47" s="47"/>
    </row>
    <row r="48" spans="1:4" ht="15" hidden="1" customHeight="1">
      <c r="A48" s="47" t="s">
        <v>113</v>
      </c>
      <c r="B48" s="54">
        <v>0</v>
      </c>
      <c r="C48" s="106">
        <v>0</v>
      </c>
    </row>
    <row r="49" spans="1:4" ht="15" customHeight="1">
      <c r="A49" s="47" t="s">
        <v>114</v>
      </c>
      <c r="B49" s="54">
        <v>4405467</v>
      </c>
      <c r="C49" s="106">
        <v>3.3E-3</v>
      </c>
      <c r="D49" s="59">
        <v>0</v>
      </c>
    </row>
    <row r="50" spans="1:4" ht="15" customHeight="1">
      <c r="A50" s="46" t="s">
        <v>115</v>
      </c>
      <c r="B50" s="55">
        <v>1326622505</v>
      </c>
      <c r="C50" s="122">
        <v>1</v>
      </c>
    </row>
    <row r="51" spans="1:4" ht="15" customHeight="1">
      <c r="A51" s="47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theme="6" tint="-0.249977111117893"/>
    <pageSetUpPr fitToPage="1"/>
  </sheetPr>
  <dimension ref="A1:F12"/>
  <sheetViews>
    <sheetView showGridLines="0" workbookViewId="0">
      <selection activeCell="B3" sqref="B3:E8"/>
    </sheetView>
  </sheetViews>
  <sheetFormatPr defaultColWidth="0" defaultRowHeight="15" customHeight="1" zeroHeight="1"/>
  <cols>
    <col min="1" max="1" width="6" style="4" customWidth="1"/>
    <col min="2" max="2" width="33.28515625" style="4" customWidth="1"/>
    <col min="3" max="4" width="12" style="4" bestFit="1" customWidth="1"/>
    <col min="5" max="6" width="11.42578125" style="4" customWidth="1"/>
    <col min="7" max="16384" width="11.42578125" style="4" hidden="1"/>
  </cols>
  <sheetData>
    <row r="1" spans="2:5" ht="15" customHeight="1"/>
    <row r="2" spans="2:5" ht="15" customHeight="1"/>
    <row r="3" spans="2:5" ht="15" customHeight="1" thickBot="1">
      <c r="B3" s="1" t="s">
        <v>116</v>
      </c>
      <c r="C3" s="131">
        <v>45657</v>
      </c>
      <c r="D3" s="131">
        <v>45291</v>
      </c>
      <c r="E3" s="124" t="s">
        <v>27</v>
      </c>
    </row>
    <row r="4" spans="2:5" ht="15" customHeight="1">
      <c r="B4" s="2" t="s">
        <v>117</v>
      </c>
      <c r="C4" s="5">
        <v>280299573</v>
      </c>
      <c r="D4" s="5">
        <v>232719462</v>
      </c>
      <c r="E4" s="37">
        <v>0.20399999999999999</v>
      </c>
    </row>
    <row r="5" spans="2:5" ht="15" customHeight="1">
      <c r="B5" s="2" t="s">
        <v>118</v>
      </c>
      <c r="C5" s="5">
        <v>-176341951</v>
      </c>
      <c r="D5" s="5">
        <v>-150002292</v>
      </c>
      <c r="E5" s="37">
        <v>0.17599999999999999</v>
      </c>
    </row>
    <row r="6" spans="2:5" ht="15" customHeight="1">
      <c r="B6" s="2" t="s">
        <v>119</v>
      </c>
      <c r="C6" s="5">
        <v>-104762157</v>
      </c>
      <c r="D6" s="5">
        <v>-152467628</v>
      </c>
      <c r="E6" s="37">
        <v>-0.313</v>
      </c>
    </row>
    <row r="7" spans="2:5" ht="15" customHeight="1">
      <c r="B7" s="3" t="s">
        <v>120</v>
      </c>
      <c r="C7" s="7">
        <v>-804535</v>
      </c>
      <c r="D7" s="7">
        <v>-69750458</v>
      </c>
      <c r="E7" s="65">
        <v>-0.98799999999999999</v>
      </c>
    </row>
    <row r="8" spans="2:5" ht="15" customHeight="1">
      <c r="B8" s="3" t="s">
        <v>121</v>
      </c>
      <c r="C8" s="7">
        <v>109990875</v>
      </c>
      <c r="D8" s="7">
        <v>110795410</v>
      </c>
      <c r="E8" s="65">
        <v>-7.0000000000000001E-3</v>
      </c>
    </row>
    <row r="9" spans="2:5" ht="15" customHeight="1">
      <c r="C9" s="23">
        <v>0</v>
      </c>
      <c r="D9" s="23"/>
    </row>
    <row r="10" spans="2:5" ht="15" hidden="1" customHeight="1">
      <c r="C10" s="23"/>
    </row>
    <row r="11" spans="2:5" ht="15" hidden="1" customHeight="1">
      <c r="C11" s="13"/>
    </row>
    <row r="12" spans="2:5" ht="15" hidden="1" customHeight="1">
      <c r="C12" s="18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theme="6" tint="-0.249977111117893"/>
    <pageSetUpPr fitToPage="1"/>
  </sheetPr>
  <dimension ref="A1:G20"/>
  <sheetViews>
    <sheetView showGridLines="0" tabSelected="1" workbookViewId="0">
      <selection activeCell="B3" sqref="B3:E16"/>
    </sheetView>
  </sheetViews>
  <sheetFormatPr defaultColWidth="0" defaultRowHeight="15" customHeight="1" zeroHeight="1"/>
  <cols>
    <col min="1" max="1" width="8" style="12" bestFit="1" customWidth="1"/>
    <col min="2" max="2" width="35.28515625" style="12" bestFit="1" customWidth="1"/>
    <col min="3" max="3" width="8.5703125" style="12" customWidth="1"/>
    <col min="4" max="4" width="13.7109375" style="12" customWidth="1"/>
    <col min="5" max="5" width="12.85546875" style="12" customWidth="1"/>
    <col min="6" max="6" width="11.42578125" style="12" customWidth="1"/>
    <col min="7" max="7" width="0" style="12" hidden="1" customWidth="1"/>
    <col min="8" max="16384" width="11.42578125" style="12" hidden="1"/>
  </cols>
  <sheetData>
    <row r="1" spans="1:7" ht="15" customHeight="1"/>
    <row r="2" spans="1:7" ht="15" customHeight="1"/>
    <row r="3" spans="1:7" ht="15" customHeight="1" thickBot="1">
      <c r="B3" s="138"/>
      <c r="C3" s="99"/>
      <c r="D3" s="139" t="s">
        <v>122</v>
      </c>
      <c r="E3" s="99" t="s">
        <v>123</v>
      </c>
    </row>
    <row r="4" spans="1:7" ht="15" customHeight="1">
      <c r="B4" s="3" t="s">
        <v>124</v>
      </c>
      <c r="C4" s="2"/>
    </row>
    <row r="5" spans="1:7" ht="15" customHeight="1">
      <c r="A5" s="38"/>
      <c r="B5" s="2" t="s">
        <v>125</v>
      </c>
      <c r="C5" s="32" t="s">
        <v>126</v>
      </c>
      <c r="D5" s="39">
        <v>0.82</v>
      </c>
      <c r="E5" s="39">
        <v>0.76</v>
      </c>
      <c r="F5" s="45"/>
      <c r="G5" s="93"/>
    </row>
    <row r="6" spans="1:7" ht="15" customHeight="1">
      <c r="A6" s="38"/>
      <c r="B6" s="2" t="s">
        <v>127</v>
      </c>
      <c r="C6" s="32" t="s">
        <v>126</v>
      </c>
      <c r="D6" s="39">
        <v>0.31</v>
      </c>
      <c r="E6" s="39">
        <v>0.31</v>
      </c>
      <c r="F6" s="45"/>
      <c r="G6" s="93"/>
    </row>
    <row r="7" spans="1:7" ht="15" customHeight="1">
      <c r="B7" s="3" t="s">
        <v>128</v>
      </c>
      <c r="C7" s="2"/>
      <c r="D7" s="41"/>
      <c r="E7" s="41"/>
      <c r="F7" s="69"/>
      <c r="G7" s="93"/>
    </row>
    <row r="8" spans="1:7" ht="15" customHeight="1">
      <c r="B8" s="2" t="s">
        <v>129</v>
      </c>
      <c r="C8" s="32" t="s">
        <v>126</v>
      </c>
      <c r="D8" s="39">
        <v>1.1000000000000001</v>
      </c>
      <c r="E8" s="39">
        <v>1.33</v>
      </c>
      <c r="F8" s="45"/>
      <c r="G8" s="93"/>
    </row>
    <row r="9" spans="1:7" ht="15" customHeight="1">
      <c r="A9" s="38"/>
      <c r="B9" s="2" t="s">
        <v>130</v>
      </c>
      <c r="C9" s="32" t="s">
        <v>126</v>
      </c>
      <c r="D9" s="39">
        <v>0.2039</v>
      </c>
      <c r="E9" s="39">
        <v>0.23569999999999999</v>
      </c>
      <c r="F9" s="45"/>
      <c r="G9" s="93"/>
    </row>
    <row r="10" spans="1:7" ht="15" customHeight="1">
      <c r="A10" s="38"/>
      <c r="B10" s="2" t="s">
        <v>131</v>
      </c>
      <c r="C10" s="32" t="s">
        <v>126</v>
      </c>
      <c r="D10" s="39">
        <v>0.79610000000000003</v>
      </c>
      <c r="E10" s="39">
        <v>0.76429999999999998</v>
      </c>
      <c r="F10" s="45"/>
      <c r="G10" s="93"/>
    </row>
    <row r="11" spans="1:7" ht="15" customHeight="1">
      <c r="A11" s="38"/>
      <c r="B11" s="2" t="s">
        <v>132</v>
      </c>
      <c r="C11" s="32" t="s">
        <v>126</v>
      </c>
      <c r="D11" s="39">
        <v>4.18</v>
      </c>
      <c r="E11" s="39">
        <v>4.3899999999999997</v>
      </c>
      <c r="F11" s="45"/>
      <c r="G11" s="93"/>
    </row>
    <row r="12" spans="1:7" ht="15" customHeight="1">
      <c r="B12" s="3" t="s">
        <v>133</v>
      </c>
      <c r="C12" s="2"/>
      <c r="D12" s="39"/>
      <c r="E12" s="41"/>
      <c r="F12" s="69"/>
      <c r="G12" s="93"/>
    </row>
    <row r="13" spans="1:7" ht="24">
      <c r="A13" s="38"/>
      <c r="B13" s="42" t="s">
        <v>134</v>
      </c>
      <c r="C13" s="32" t="s">
        <v>135</v>
      </c>
      <c r="D13" s="39">
        <v>7.41</v>
      </c>
      <c r="E13" s="39">
        <v>9.27</v>
      </c>
      <c r="F13" s="45"/>
      <c r="G13" s="93"/>
    </row>
    <row r="14" spans="1:7" ht="15" customHeight="1">
      <c r="A14" s="38"/>
      <c r="B14" s="2" t="s">
        <v>136</v>
      </c>
      <c r="C14" s="32" t="s">
        <v>135</v>
      </c>
      <c r="D14" s="39">
        <v>2.02</v>
      </c>
      <c r="E14" s="39">
        <v>2.44</v>
      </c>
      <c r="F14" s="91"/>
      <c r="G14" s="93"/>
    </row>
    <row r="15" spans="1:7" ht="15" customHeight="1">
      <c r="A15" s="38"/>
      <c r="B15" s="2" t="s">
        <v>137</v>
      </c>
      <c r="C15" s="32" t="s">
        <v>95</v>
      </c>
      <c r="D15" s="39">
        <v>60.54</v>
      </c>
      <c r="E15" s="39">
        <v>65.28</v>
      </c>
      <c r="F15" s="45"/>
      <c r="G15" s="93"/>
    </row>
    <row r="16" spans="1:7" ht="15" customHeight="1">
      <c r="B16" s="2" t="s">
        <v>138</v>
      </c>
      <c r="C16" s="32" t="s">
        <v>135</v>
      </c>
      <c r="D16" s="39">
        <v>5.71</v>
      </c>
      <c r="E16" s="39">
        <v>5.89</v>
      </c>
      <c r="F16" s="45"/>
      <c r="G16" s="93"/>
    </row>
    <row r="17" spans="2:7" ht="15" customHeight="1">
      <c r="G17" s="40"/>
    </row>
    <row r="18" spans="2:7" ht="15" customHeight="1"/>
    <row r="19" spans="2:7" ht="15" customHeight="1">
      <c r="B19" s="107" t="s">
        <v>139</v>
      </c>
    </row>
    <row r="20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532380BB-E658-475A-9085-993A11E74E03}"/>
</file>

<file path=customXml/itemProps2.xml><?xml version="1.0" encoding="utf-8"?>
<ds:datastoreItem xmlns:ds="http://schemas.openxmlformats.org/officeDocument/2006/customXml" ds:itemID="{D1AB6813-3E11-4C3D-A29D-801363981091}"/>
</file>

<file path=customXml/itemProps3.xml><?xml version="1.0" encoding="utf-8"?>
<ds:datastoreItem xmlns:ds="http://schemas.openxmlformats.org/officeDocument/2006/customXml" ds:itemID="{FED5065A-9096-482D-97A2-4322363CA360}"/>
</file>

<file path=customXml/itemProps4.xml><?xml version="1.0" encoding="utf-8"?>
<ds:datastoreItem xmlns:ds="http://schemas.openxmlformats.org/officeDocument/2006/customXml" ds:itemID="{E4F3A833-FE05-4BEC-800E-5A8547B2AF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Aguas Andinas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M.Angélica</dc:creator>
  <cp:keywords/>
  <dc:description/>
  <cp:lastModifiedBy/>
  <cp:revision/>
  <dcterms:created xsi:type="dcterms:W3CDTF">2009-05-16T00:13:33Z</dcterms:created>
  <dcterms:modified xsi:type="dcterms:W3CDTF">2025-03-13T17:57:59Z</dcterms:modified>
  <cp:category/>
  <cp:contentStatus/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ExAnalyzer_OldName">
    <vt:lpwstr>Tablas análisis razonado AAC Mar18_v0.xlsx</vt:lpwstr>
  </op:property>
  <op:property fmtid="{D5CDD505-2E9C-101B-9397-08002B2CF9AE}" pid="3" name="SV_QUERY_LIST_4F35BF76-6C0D-4D9B-82B2-816C12CF3733">
    <vt:lpwstr>empty_477D106A-C0D6-4607-AEBD-E2C9D60EA279</vt:lpwstr>
  </op:property>
  <op:property fmtid="{D5CDD505-2E9C-101B-9397-08002B2CF9AE}" pid="4" name="SV_HIDDEN_GRID_QUERY_LIST_4F35BF76-6C0D-4D9B-82B2-816C12CF3733">
    <vt:lpwstr>empty_477D106A-C0D6-4607-AEBD-E2C9D60EA279</vt:lpwstr>
  </op:property>
  <op:property fmtid="{D5CDD505-2E9C-101B-9397-08002B2CF9AE}" pid="5" name="ContentTypeId">
    <vt:lpwstr>0x010100287904A346C7DD4CB5D7CA632F15255C</vt:lpwstr>
  </op:property>
  <op:property fmtid="{D5CDD505-2E9C-101B-9397-08002B2CF9AE}" pid="6" name="MediaServiceImageTags">
    <vt:lpwstr/>
  </op:property>
  <op:property fmtid="{D5CDD505-2E9C-101B-9397-08002B2CF9AE}" pid="7" name="KriptosClassAi">
    <vt:lpwstr>3-Restringido</vt:lpwstr>
  </op:property>
</op:Properties>
</file>