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5/3Q/Solicitud de traducción/IAM/Traducidos/"/>
    </mc:Choice>
  </mc:AlternateContent>
  <xr:revisionPtr revIDLastSave="2" documentId="13_ncr:1_{5A1F59C8-2A83-4FDD-A189-30D21D9B30D0}" xr6:coauthVersionLast="47" xr6:coauthVersionMax="47" xr10:uidLastSave="{26F564FF-D13E-4E52-B453-D2CB30022ABB}"/>
  <bookViews>
    <workbookView xWindow="-108" yWindow="-108" windowWidth="23256" windowHeight="12456" tabRatio="908" firstSheet="2" activeTab="2" xr2:uid="{00000000-000D-0000-FFFF-FFFF00000000}"/>
  </bookViews>
  <sheets>
    <sheet name="BExRepositorySheet" sheetId="9" state="veryHidden" r:id="rId1"/>
    <sheet name="Resultados Trimestrales" sheetId="34" state="hidden" r:id="rId2"/>
    <sheet name="Results" sheetId="18" r:id="rId3"/>
    <sheet name="Resultados Trim" sheetId="24" state="hidden" r:id="rId4"/>
    <sheet name="Statement of Financial Position" sheetId="8" r:id="rId5"/>
    <sheet name="Financial Debt" sheetId="23" r:id="rId6"/>
    <sheet name="Cash Flow" sheetId="17" r:id="rId7"/>
    <sheet name="Indicators" sheetId="15" r:id="rId8"/>
  </sheets>
  <externalReferences>
    <externalReference r:id="rId9"/>
    <externalReference r:id="rId10"/>
  </externalReferences>
  <definedNames>
    <definedName name="_Hlk128663002" localSheetId="5">'Financial Debt'!$M$2</definedName>
    <definedName name="_Hlk70934545" localSheetId="2">Results!#REF!</definedName>
    <definedName name="_xlnm.Print_Area" localSheetId="6">'Cash Flow'!#REF!</definedName>
    <definedName name="_xlnm.Print_Area" localSheetId="7">Indicators!#REF!</definedName>
    <definedName name="_xlnm.Print_Area" localSheetId="3">'Resultados Trim'!#REF!</definedName>
    <definedName name="_xlnm.Print_Area" localSheetId="2">Results!#REF!</definedName>
    <definedName name="_xlnm.Print_Area" localSheetId="4">'Statement of Financial Position'!#REF!</definedName>
    <definedName name="Base">'[1]ER-Mod'!$B$3</definedName>
    <definedName name="empresa">'[1]ER-Mod'!$A$2</definedName>
    <definedName name="key">'[1]ER-Mod'!$B$2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6" i="34" l="1"/>
  <c r="C37" i="34"/>
  <c r="C38" i="34" l="1"/>
  <c r="C41" i="34"/>
  <c r="D38" i="34"/>
  <c r="F38" i="34" s="1"/>
  <c r="E38" i="34" s="1"/>
  <c r="P4" i="34"/>
  <c r="P5" i="34"/>
  <c r="P6" i="34"/>
  <c r="P7" i="34"/>
  <c r="P8" i="34"/>
  <c r="P10" i="34"/>
  <c r="P11" i="34"/>
  <c r="P12" i="34"/>
  <c r="P13" i="34"/>
  <c r="P3" i="34"/>
  <c r="K4" i="34"/>
  <c r="K6" i="34"/>
  <c r="K8" i="34"/>
  <c r="K10" i="34"/>
  <c r="K11" i="34"/>
  <c r="K12" i="34"/>
  <c r="K3" i="34"/>
  <c r="O9" i="34"/>
  <c r="Q9" i="34" s="1"/>
  <c r="D9" i="34" s="1"/>
  <c r="D41" i="34" l="1"/>
  <c r="F41" i="34" s="1"/>
  <c r="E41" i="34" s="1"/>
  <c r="D36" i="34"/>
  <c r="D37" i="34"/>
  <c r="F37" i="34" s="1"/>
  <c r="E37" i="34" s="1"/>
  <c r="K5" i="34"/>
  <c r="K7" i="34" s="1"/>
  <c r="K13" i="34" s="1"/>
  <c r="J9" i="34"/>
  <c r="L9" i="34" s="1"/>
  <c r="C9" i="34" s="1"/>
  <c r="F9" i="34" s="1"/>
  <c r="F36" i="34" l="1"/>
  <c r="E36" i="34" s="1"/>
  <c r="O12" i="34" l="1"/>
  <c r="Q12" i="34" s="1"/>
  <c r="D12" i="34" s="1"/>
  <c r="O4" i="34" l="1"/>
  <c r="Q4" i="34" s="1"/>
  <c r="D4" i="34" s="1"/>
  <c r="O3" i="34"/>
  <c r="Q3" i="34" s="1"/>
  <c r="D3" i="34" s="1"/>
  <c r="D5" i="34" l="1"/>
  <c r="O10" i="34" l="1"/>
  <c r="Q10" i="34" s="1"/>
  <c r="D10" i="34" s="1"/>
  <c r="G10" i="24" l="1"/>
  <c r="G13" i="24" l="1"/>
  <c r="E13" i="24" s="1"/>
  <c r="J6" i="34" l="1"/>
  <c r="L6" i="34" s="1"/>
  <c r="C6" i="34" s="1"/>
  <c r="O6" i="34"/>
  <c r="Q6" i="34" s="1"/>
  <c r="D6" i="34" s="1"/>
  <c r="D7" i="34" s="1"/>
  <c r="O8" i="34"/>
  <c r="Q8" i="34" s="1"/>
  <c r="D8" i="34" s="1"/>
  <c r="O11" i="34"/>
  <c r="Q11" i="34" s="1"/>
  <c r="D11" i="34" s="1"/>
  <c r="J3" i="34"/>
  <c r="L3" i="34" s="1"/>
  <c r="C3" i="34" s="1"/>
  <c r="D13" i="34" l="1"/>
  <c r="F6" i="34"/>
  <c r="E6" i="34" s="1"/>
  <c r="F3" i="34"/>
  <c r="E3" i="34" s="1"/>
  <c r="O5" i="34"/>
  <c r="Q5" i="34" s="1"/>
  <c r="O7" i="34" l="1"/>
  <c r="Q7" i="34" s="1"/>
  <c r="O13" i="34" l="1"/>
  <c r="Q13" i="34" s="1"/>
  <c r="D6" i="24" l="1"/>
  <c r="D8" i="24" s="1"/>
  <c r="C6" i="24"/>
  <c r="C8" i="24" s="1"/>
  <c r="G9" i="24" l="1"/>
  <c r="E9" i="24" s="1"/>
  <c r="G11" i="24"/>
  <c r="E11" i="24" s="1"/>
  <c r="G12" i="24"/>
  <c r="E12" i="24" s="1"/>
  <c r="G7" i="24" l="1"/>
  <c r="E7" i="24" s="1"/>
  <c r="G5" i="24" l="1"/>
  <c r="E5" i="24" s="1"/>
  <c r="G14" i="24" l="1"/>
  <c r="E14" i="24" s="1"/>
  <c r="G8" i="24"/>
  <c r="E8" i="24" s="1"/>
  <c r="G6" i="24"/>
  <c r="E6" i="24" s="1"/>
  <c r="G4" i="24" l="1"/>
  <c r="E4" i="24" s="1"/>
  <c r="J8" i="34" l="1"/>
  <c r="L8" i="34" s="1"/>
  <c r="C8" i="34" s="1"/>
  <c r="F8" i="34" s="1"/>
  <c r="E8" i="34" s="1"/>
  <c r="J11" i="34" l="1"/>
  <c r="L11" i="34" s="1"/>
  <c r="C11" i="34" s="1"/>
  <c r="F11" i="34" s="1"/>
  <c r="E11" i="34" s="1"/>
  <c r="J4" i="34"/>
  <c r="L4" i="34" s="1"/>
  <c r="C4" i="34" s="1"/>
  <c r="C39" i="34"/>
  <c r="C40" i="34" s="1"/>
  <c r="J5" i="34" l="1"/>
  <c r="L5" i="34" s="1"/>
  <c r="F4" i="34"/>
  <c r="E4" i="34" s="1"/>
  <c r="C5" i="34"/>
  <c r="D39" i="34"/>
  <c r="C42" i="34"/>
  <c r="J7" i="34" l="1"/>
  <c r="F39" i="34"/>
  <c r="E39" i="34" s="1"/>
  <c r="D40" i="34"/>
  <c r="C7" i="34"/>
  <c r="F5" i="34"/>
  <c r="E5" i="34" s="1"/>
  <c r="D42" i="34" l="1"/>
  <c r="F42" i="34" s="1"/>
  <c r="E42" i="34" s="1"/>
  <c r="F40" i="34"/>
  <c r="E40" i="34" s="1"/>
  <c r="F7" i="34"/>
  <c r="E7" i="34" s="1"/>
  <c r="L7" i="34"/>
  <c r="J12" i="34" l="1"/>
  <c r="L12" i="34" s="1"/>
  <c r="C12" i="34" s="1"/>
  <c r="F12" i="34" s="1"/>
  <c r="E12" i="34" s="1"/>
  <c r="J10" i="34" l="1"/>
  <c r="L10" i="34" l="1"/>
  <c r="C10" i="34" s="1"/>
  <c r="J13" i="34"/>
  <c r="L13" i="34" s="1"/>
  <c r="F10" i="34" l="1"/>
  <c r="E10" i="34" s="1"/>
  <c r="C13" i="34"/>
  <c r="F13" i="34" s="1"/>
  <c r="E13" i="34" s="1"/>
</calcChain>
</file>

<file path=xl/sharedStrings.xml><?xml version="1.0" encoding="utf-8"?>
<sst xmlns="http://schemas.openxmlformats.org/spreadsheetml/2006/main" count="197" uniqueCount="148">
  <si>
    <t>Depreciación y amortización</t>
  </si>
  <si>
    <t>%</t>
  </si>
  <si>
    <t>EcoRiles S.A.</t>
  </si>
  <si>
    <t>Aguas del Maipo S.A.</t>
  </si>
  <si>
    <t>Ingresos Ordinarios</t>
  </si>
  <si>
    <t>% Var.</t>
  </si>
  <si>
    <t>Costos y Gastos de Operación</t>
  </si>
  <si>
    <t>EBITDA</t>
  </si>
  <si>
    <t>Depreciación y Amortización</t>
  </si>
  <si>
    <t>Resultado de Explotación</t>
  </si>
  <si>
    <t>Resultado Financiero*</t>
  </si>
  <si>
    <t>Utilidad Neta</t>
  </si>
  <si>
    <t>Total</t>
  </si>
  <si>
    <t> Total</t>
  </si>
  <si>
    <t>Resultados</t>
  </si>
  <si>
    <t>Análisis de Ingresos</t>
  </si>
  <si>
    <t>Variable</t>
  </si>
  <si>
    <t>Gasto por impuestos</t>
  </si>
  <si>
    <t>Estado de Resultados (M$)</t>
  </si>
  <si>
    <t>Ingresos ordinarios</t>
  </si>
  <si>
    <t>Costos y gastos de operación</t>
  </si>
  <si>
    <t>Resultado de explotación</t>
  </si>
  <si>
    <t>Otras ganancias</t>
  </si>
  <si>
    <t>Resultado financiero*</t>
  </si>
  <si>
    <t>Utilidad neta</t>
  </si>
  <si>
    <t>Otras ganancias (pérdidas)</t>
  </si>
  <si>
    <t xml:space="preserve">      % Var.</t>
  </si>
  <si>
    <t>Otras (Pérdidas) Ganancias</t>
  </si>
  <si>
    <t>Anam S.A.</t>
  </si>
  <si>
    <t>Operaciones discontinuadas</t>
  </si>
  <si>
    <t>&gt;200%</t>
  </si>
  <si>
    <t xml:space="preserve">Pérdidas por deterioro de valor </t>
  </si>
  <si>
    <t>4T20</t>
  </si>
  <si>
    <t>4T20 - 4T19</t>
  </si>
  <si>
    <t>Pérdidas por deterioro de valor</t>
  </si>
  <si>
    <t>4T21</t>
  </si>
  <si>
    <t>Hidrogistica S.A.</t>
  </si>
  <si>
    <t xml:space="preserve">EUR </t>
  </si>
  <si>
    <t xml:space="preserve">Forward </t>
  </si>
  <si>
    <r>
      <t>a)</t>
    </r>
    <r>
      <rPr>
        <sz val="7"/>
        <color rgb="FF44546A"/>
        <rFont val="Times New Roman"/>
        <family val="1"/>
      </rPr>
      <t xml:space="preserve">        </t>
    </r>
    <r>
      <rPr>
        <sz val="9"/>
        <color rgb="FF44546A"/>
        <rFont val="Calibri"/>
        <family val="2"/>
      </rPr>
      <t>Materias primas y consumibles</t>
    </r>
  </si>
  <si>
    <r>
      <t>b)</t>
    </r>
    <r>
      <rPr>
        <sz val="7"/>
        <color rgb="FF44546A"/>
        <rFont val="Times New Roman"/>
        <family val="1"/>
      </rPr>
      <t xml:space="preserve">       </t>
    </r>
    <r>
      <rPr>
        <sz val="9"/>
        <color rgb="FF44546A"/>
        <rFont val="Calibri"/>
        <family val="2"/>
      </rPr>
      <t>Beneficios a los empleados</t>
    </r>
  </si>
  <si>
    <r>
      <t>c)</t>
    </r>
    <r>
      <rPr>
        <sz val="7"/>
        <color rgb="FF44546A"/>
        <rFont val="Times New Roman"/>
        <family val="1"/>
      </rPr>
      <t xml:space="preserve">        </t>
    </r>
    <r>
      <rPr>
        <sz val="9"/>
        <color rgb="FF44546A"/>
        <rFont val="Calibri"/>
        <family val="2"/>
      </rPr>
      <t>Otros gastos por naturaleza</t>
    </r>
  </si>
  <si>
    <t>Total costos</t>
  </si>
  <si>
    <t>&lt;(200%)</t>
  </si>
  <si>
    <r>
      <t>e)</t>
    </r>
    <r>
      <rPr>
        <sz val="7"/>
        <color rgb="FF44546A"/>
        <rFont val="Times New Roman"/>
        <family val="1"/>
      </rPr>
      <t xml:space="preserve">       </t>
    </r>
    <r>
      <rPr>
        <sz val="9"/>
        <color rgb="FF44546A"/>
        <rFont val="Calibri"/>
        <family val="2"/>
      </rPr>
      <t>Depreciación y amortización</t>
    </r>
  </si>
  <si>
    <t>2024 / 2023</t>
  </si>
  <si>
    <t>Estado de Resultados (Miles de $)</t>
  </si>
  <si>
    <t>Detalle de costos (Miles de $)</t>
  </si>
  <si>
    <t>4T24</t>
  </si>
  <si>
    <t>4T23</t>
  </si>
  <si>
    <t>4T24 / 4T23</t>
  </si>
  <si>
    <t>Pérdidas por deterioro de activos</t>
  </si>
  <si>
    <t>Interés minoritario</t>
  </si>
  <si>
    <t>Diciembre</t>
  </si>
  <si>
    <t>Septiembre</t>
  </si>
  <si>
    <t>Septie,mbre 2023</t>
  </si>
  <si>
    <t>Variación</t>
  </si>
  <si>
    <t>&lt;&lt;&lt;</t>
  </si>
  <si>
    <t xml:space="preserve">        4T24</t>
  </si>
  <si>
    <t xml:space="preserve">        4T23</t>
  </si>
  <si>
    <r>
      <t>d)</t>
    </r>
    <r>
      <rPr>
        <sz val="7"/>
        <color rgb="FF44546A"/>
        <rFont val="Times New Roman"/>
        <family val="1"/>
      </rPr>
      <t xml:space="preserve">       </t>
    </r>
    <r>
      <rPr>
        <sz val="9"/>
        <color rgb="FF44546A"/>
        <rFont val="Calibri"/>
        <family val="2"/>
      </rPr>
      <t>Pérdidas por deterioro de valor*</t>
    </r>
  </si>
  <si>
    <t>2025 / 2024</t>
  </si>
  <si>
    <t>Sep-24</t>
  </si>
  <si>
    <t>Results</t>
  </si>
  <si>
    <t>Ordinary Revenue</t>
  </si>
  <si>
    <t>Operating Costs and Expenses</t>
  </si>
  <si>
    <t>Depreciation and Amortization</t>
  </si>
  <si>
    <t>Operating Income</t>
  </si>
  <si>
    <t>Other Gains</t>
  </si>
  <si>
    <t>Financial Result*</t>
  </si>
  <si>
    <t>Income Tax Expense</t>
  </si>
  <si>
    <t>Minority Interest</t>
  </si>
  <si>
    <t>Net Income</t>
  </si>
  <si>
    <t>Income Statement (Th CLP)</t>
  </si>
  <si>
    <t>[1] Includes financial income, financial costs, foreign exchange differences, and results from inflation-indexed units</t>
  </si>
  <si>
    <t>Revenue Analysis</t>
  </si>
  <si>
    <t>Sales</t>
  </si>
  <si>
    <t>Share</t>
  </si>
  <si>
    <t>Th CLP</t>
  </si>
  <si>
    <t>Thousand CLP</t>
  </si>
  <si>
    <t>CLP</t>
  </si>
  <si>
    <t>Drinking water</t>
  </si>
  <si>
    <t xml:space="preserve">Drinking water </t>
  </si>
  <si>
    <t>Wastewater</t>
  </si>
  <si>
    <t>Non-sanitation revenue</t>
  </si>
  <si>
    <t>Other sanitation revenue</t>
  </si>
  <si>
    <t>Wastewater collection</t>
  </si>
  <si>
    <t>Wastewater treatment and disposal</t>
  </si>
  <si>
    <t>Customers</t>
  </si>
  <si>
    <t>Non-Sanitation Services</t>
  </si>
  <si>
    <t>(Thousand CLP)</t>
  </si>
  <si>
    <t>Non-regulated Non-sanitation Products</t>
  </si>
  <si>
    <t>Interconnections*</t>
  </si>
  <si>
    <t>Financial Debt Th CLP</t>
  </si>
  <si>
    <t>Promissory Notes</t>
  </si>
  <si>
    <t>Total Other Financial Liabilities</t>
  </si>
  <si>
    <t>Lease Liabilities</t>
  </si>
  <si>
    <t>Total lease liabilities</t>
  </si>
  <si>
    <t>Composition by instrument</t>
  </si>
  <si>
    <t>Composition by rates</t>
  </si>
  <si>
    <t> Currency</t>
  </si>
  <si>
    <t>12 months</t>
  </si>
  <si>
    <t>more than 5 years</t>
  </si>
  <si>
    <t>Current Assets</t>
  </si>
  <si>
    <t>Non-Current Assets</t>
  </si>
  <si>
    <t>Total Assets</t>
  </si>
  <si>
    <t>Liabilities and Equity</t>
  </si>
  <si>
    <t>Total Liabilities and Equity</t>
  </si>
  <si>
    <t>Current Liabilities</t>
  </si>
  <si>
    <t>Non-Current Liabilities</t>
  </si>
  <si>
    <t>Total Liabilities</t>
  </si>
  <si>
    <t>Equity Attributable to Owners of the Parent Company</t>
  </si>
  <si>
    <t>Non-controlling Interests</t>
  </si>
  <si>
    <t>Total Equity</t>
  </si>
  <si>
    <t>Statements of Cash Flows (Th CLP)</t>
  </si>
  <si>
    <t>Operating Activities</t>
  </si>
  <si>
    <t>Investing Activities</t>
  </si>
  <si>
    <t>Financing Activities</t>
  </si>
  <si>
    <t>Net Cash Flow for the Period</t>
  </si>
  <si>
    <t>Ending Cash Balance</t>
  </si>
  <si>
    <t>times</t>
  </si>
  <si>
    <t>Current Liquidity</t>
  </si>
  <si>
    <t>Quick Ratio</t>
  </si>
  <si>
    <t>Total Debt Level</t>
  </si>
  <si>
    <t>Debt Level</t>
  </si>
  <si>
    <t>Liquidity</t>
  </si>
  <si>
    <t>Current Debt</t>
  </si>
  <si>
    <t>Non-Current Debt</t>
  </si>
  <si>
    <t>Annualized Financial Expenses Coverage</t>
  </si>
  <si>
    <t>Profit</t>
  </si>
  <si>
    <t>Annualized Earnings per share</t>
  </si>
  <si>
    <t>Dividend Yield (*)</t>
  </si>
  <si>
    <t>Sales Volume (thousand m3)</t>
  </si>
  <si>
    <t>Wastewater Collection</t>
  </si>
  <si>
    <t>Assets</t>
  </si>
  <si>
    <t>1 to 3 years</t>
  </si>
  <si>
    <t>3 to 5 years</t>
  </si>
  <si>
    <t>Bonds/Derivative</t>
  </si>
  <si>
    <t>Loans</t>
  </si>
  <si>
    <t>Totals</t>
  </si>
  <si>
    <t>Bonds</t>
  </si>
  <si>
    <t>Fixxed</t>
  </si>
  <si>
    <t>Dec-24</t>
  </si>
  <si>
    <t>Return on equity attributable to owners of the parent company, annualized</t>
  </si>
  <si>
    <t>Annualized Profit on assets</t>
  </si>
  <si>
    <t>Sep.25</t>
  </si>
  <si>
    <t>Sep.24</t>
  </si>
  <si>
    <t>Diferencia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</si>
</sst>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_-* #,##0.00\ &quot;DM&quot;_-;\-* #,##0.00\ &quot;DM&quot;_-;_-* &quot;-&quot;??\ &quot;DM&quot;_-;_-@_-"/>
    <numFmt numFmtId="170" formatCode="_-* #,##0.00\ [$€]_-;\-* #,##0.00\ [$€]_-;_-* &quot;-&quot;??\ [$€]_-;_-@_-"/>
    <numFmt numFmtId="171" formatCode="_-* #,##0\ _D_M_-;\-* #,##0\ _D_M_-;_-* &quot;-&quot;\ _D_M_-;_-@_-"/>
    <numFmt numFmtId="172" formatCode="_-* #,##0.00\ _D_M_-;\-* #,##0.00\ _D_M_-;_-* &quot;-&quot;??\ _D_M_-;_-@_-"/>
    <numFmt numFmtId="173" formatCode="_-* #,##0\ &quot;DM&quot;_-;\-* #,##0\ &quot;DM&quot;_-;_-* &quot;-&quot;\ &quot;DM&quot;_-;_-@_-"/>
    <numFmt numFmtId="174" formatCode="#,##0\ ;\(#,##0\);\-\ ;"/>
    <numFmt numFmtId="175" formatCode="0.0%_);\(0.0%\)"/>
    <numFmt numFmtId="176" formatCode="#,##0;\(#,##0\);\-"/>
    <numFmt numFmtId="177" formatCode="#,##0.0"/>
    <numFmt numFmtId="178" formatCode="0.000000%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sz val="7"/>
      <color rgb="FF44546A"/>
      <name val="Times New Roman"/>
      <family val="1"/>
    </font>
    <font>
      <sz val="9"/>
      <color theme="8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i/>
      <sz val="8"/>
      <color rgb="FF44546A"/>
      <name val="Calibri"/>
      <family val="2"/>
      <scheme val="minor"/>
    </font>
    <font>
      <i/>
      <sz val="2"/>
      <color rgb="FF44546A"/>
      <name val="Calibri"/>
      <family val="2"/>
    </font>
    <font>
      <sz val="9"/>
      <color rgb="FF215967"/>
      <name val="Calibri"/>
      <family val="2"/>
    </font>
    <font>
      <i/>
      <sz val="8"/>
      <color rgb="FF44546A"/>
      <name val="Calibri"/>
      <family val="2"/>
    </font>
    <font>
      <sz val="9"/>
      <name val="Calibri Light"/>
      <family val="2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0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5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1" fillId="0" borderId="0"/>
    <xf numFmtId="164" fontId="2" fillId="0" borderId="0" applyFont="0" applyFill="0" applyBorder="0" applyAlignment="0" applyProtection="0"/>
    <xf numFmtId="41" fontId="8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2" fillId="0" borderId="0"/>
  </cellStyleXfs>
  <cellXfs count="130">
    <xf numFmtId="0" fontId="0" fillId="0" borderId="0" xfId="0"/>
    <xf numFmtId="0" fontId="70" fillId="0" borderId="30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0" fillId="0" borderId="26" xfId="0" applyFont="1" applyBorder="1" applyAlignment="1">
      <alignment horizontal="center" vertical="center"/>
    </xf>
    <xf numFmtId="0" fontId="72" fillId="0" borderId="0" xfId="0" applyFont="1"/>
    <xf numFmtId="174" fontId="71" fillId="0" borderId="0" xfId="0" applyNumberFormat="1" applyFont="1" applyAlignment="1">
      <alignment horizontal="right" vertical="center"/>
    </xf>
    <xf numFmtId="175" fontId="71" fillId="0" borderId="0" xfId="0" applyNumberFormat="1" applyFont="1" applyAlignment="1">
      <alignment horizontal="right" vertical="center"/>
    </xf>
    <xf numFmtId="174" fontId="70" fillId="0" borderId="0" xfId="0" applyNumberFormat="1" applyFont="1" applyAlignment="1">
      <alignment horizontal="right" vertical="center"/>
    </xf>
    <xf numFmtId="175" fontId="70" fillId="0" borderId="0" xfId="0" applyNumberFormat="1" applyFont="1" applyAlignment="1">
      <alignment horizontal="right" vertical="center"/>
    </xf>
    <xf numFmtId="0" fontId="73" fillId="0" borderId="0" xfId="0" applyFont="1"/>
    <xf numFmtId="0" fontId="74" fillId="0" borderId="0" xfId="0" applyFont="1" applyAlignment="1">
      <alignment horizontal="left" indent="2"/>
    </xf>
    <xf numFmtId="0" fontId="72" fillId="0" borderId="0" xfId="0" applyFont="1" applyAlignment="1">
      <alignment vertical="center"/>
    </xf>
    <xf numFmtId="0" fontId="71" fillId="0" borderId="0" xfId="0" applyFont="1"/>
    <xf numFmtId="3" fontId="71" fillId="0" borderId="0" xfId="0" applyNumberFormat="1" applyFont="1" applyAlignment="1">
      <alignment horizontal="right"/>
    </xf>
    <xf numFmtId="0" fontId="70" fillId="0" borderId="0" xfId="0" applyFont="1" applyAlignment="1">
      <alignment horizontal="center" vertical="center"/>
    </xf>
    <xf numFmtId="3" fontId="76" fillId="0" borderId="0" xfId="0" applyNumberFormat="1" applyFont="1" applyAlignment="1">
      <alignment horizontal="right" vertical="center"/>
    </xf>
    <xf numFmtId="3" fontId="72" fillId="0" borderId="0" xfId="0" applyNumberFormat="1" applyFont="1" applyAlignment="1">
      <alignment vertical="center"/>
    </xf>
    <xf numFmtId="0" fontId="70" fillId="0" borderId="26" xfId="0" applyFont="1" applyBorder="1" applyAlignment="1">
      <alignment vertical="center"/>
    </xf>
    <xf numFmtId="0" fontId="71" fillId="0" borderId="0" xfId="0" applyFont="1" applyAlignment="1">
      <alignment horizontal="right" vertical="center"/>
    </xf>
    <xf numFmtId="3" fontId="72" fillId="0" borderId="0" xfId="0" applyNumberFormat="1" applyFont="1"/>
    <xf numFmtId="3" fontId="71" fillId="0" borderId="0" xfId="0" applyNumberFormat="1" applyFont="1" applyAlignment="1">
      <alignment horizontal="right" vertical="center"/>
    </xf>
    <xf numFmtId="0" fontId="76" fillId="0" borderId="0" xfId="0" applyFont="1" applyAlignment="1">
      <alignment vertical="center"/>
    </xf>
    <xf numFmtId="174" fontId="72" fillId="0" borderId="0" xfId="0" applyNumberFormat="1" applyFont="1"/>
    <xf numFmtId="3" fontId="78" fillId="0" borderId="0" xfId="0" applyNumberFormat="1" applyFont="1" applyAlignment="1">
      <alignment horizontal="right" vertical="center"/>
    </xf>
    <xf numFmtId="0" fontId="74" fillId="0" borderId="0" xfId="1696" applyFont="1" applyAlignment="1">
      <alignment horizontal="left" indent="2"/>
    </xf>
    <xf numFmtId="0" fontId="72" fillId="0" borderId="0" xfId="1696" applyFont="1"/>
    <xf numFmtId="0" fontId="72" fillId="0" borderId="0" xfId="1696" applyFont="1" applyAlignment="1">
      <alignment vertical="center"/>
    </xf>
    <xf numFmtId="3" fontId="72" fillId="0" borderId="0" xfId="1696" applyNumberFormat="1" applyFont="1" applyAlignment="1">
      <alignment vertical="center"/>
    </xf>
    <xf numFmtId="175" fontId="72" fillId="0" borderId="0" xfId="0" applyNumberFormat="1" applyFont="1"/>
    <xf numFmtId="0" fontId="70" fillId="0" borderId="0" xfId="0" applyFont="1" applyAlignment="1">
      <alignment horizontal="center"/>
    </xf>
    <xf numFmtId="0" fontId="70" fillId="0" borderId="26" xfId="0" applyFont="1" applyBorder="1" applyAlignment="1">
      <alignment horizontal="center"/>
    </xf>
    <xf numFmtId="0" fontId="71" fillId="0" borderId="0" xfId="0" applyFont="1" applyAlignment="1">
      <alignment horizontal="center" vertical="center"/>
    </xf>
    <xf numFmtId="0" fontId="79" fillId="0" borderId="0" xfId="0" applyFont="1"/>
    <xf numFmtId="3" fontId="79" fillId="0" borderId="0" xfId="0" applyNumberFormat="1" applyFont="1"/>
    <xf numFmtId="9" fontId="72" fillId="0" borderId="0" xfId="948" applyFont="1"/>
    <xf numFmtId="9" fontId="73" fillId="0" borderId="0" xfId="948" applyFont="1"/>
    <xf numFmtId="175" fontId="71" fillId="0" borderId="0" xfId="0" applyNumberFormat="1" applyFont="1" applyAlignment="1">
      <alignment horizontal="center" vertical="center"/>
    </xf>
    <xf numFmtId="0" fontId="70" fillId="0" borderId="26" xfId="0" applyFont="1" applyBorder="1"/>
    <xf numFmtId="168" fontId="71" fillId="0" borderId="0" xfId="0" applyNumberFormat="1" applyFont="1"/>
    <xf numFmtId="2" fontId="71" fillId="0" borderId="0" xfId="0" applyNumberFormat="1" applyFont="1" applyAlignment="1">
      <alignment horizontal="right" vertical="center"/>
    </xf>
    <xf numFmtId="2" fontId="71" fillId="0" borderId="0" xfId="0" applyNumberFormat="1" applyFont="1" applyAlignment="1">
      <alignment vertical="center"/>
    </xf>
    <xf numFmtId="0" fontId="71" fillId="0" borderId="0" xfId="0" applyFont="1" applyAlignment="1">
      <alignment vertical="center" wrapText="1"/>
    </xf>
    <xf numFmtId="0" fontId="78" fillId="0" borderId="30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0" fontId="78" fillId="0" borderId="26" xfId="0" applyFont="1" applyBorder="1" applyAlignment="1">
      <alignment horizontal="center"/>
    </xf>
    <xf numFmtId="176" fontId="70" fillId="0" borderId="0" xfId="0" applyNumberFormat="1" applyFont="1" applyAlignment="1">
      <alignment horizontal="right" vertical="center"/>
    </xf>
    <xf numFmtId="176" fontId="71" fillId="0" borderId="0" xfId="0" applyNumberFormat="1" applyFont="1" applyAlignment="1">
      <alignment horizontal="right" vertical="center"/>
    </xf>
    <xf numFmtId="0" fontId="78" fillId="0" borderId="30" xfId="0" applyFont="1" applyBorder="1" applyAlignment="1">
      <alignment horizontal="right" vertical="center"/>
    </xf>
    <xf numFmtId="0" fontId="78" fillId="0" borderId="30" xfId="0" applyFont="1" applyBorder="1" applyAlignment="1">
      <alignment horizontal="center" vertical="center"/>
    </xf>
    <xf numFmtId="165" fontId="76" fillId="0" borderId="0" xfId="1698" applyFont="1" applyAlignment="1">
      <alignment horizontal="right" vertical="center"/>
    </xf>
    <xf numFmtId="165" fontId="78" fillId="0" borderId="0" xfId="1698" applyFont="1" applyAlignment="1">
      <alignment horizontal="right" vertical="center"/>
    </xf>
    <xf numFmtId="165" fontId="69" fillId="0" borderId="0" xfId="1698" applyFont="1"/>
    <xf numFmtId="165" fontId="71" fillId="0" borderId="0" xfId="0" applyNumberFormat="1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72" fillId="0" borderId="0" xfId="0" applyNumberFormat="1" applyFont="1"/>
    <xf numFmtId="0" fontId="71" fillId="0" borderId="24" xfId="0" applyFont="1" applyBorder="1" applyAlignment="1">
      <alignment vertical="center"/>
    </xf>
    <xf numFmtId="0" fontId="71" fillId="0" borderId="24" xfId="0" applyFont="1" applyBorder="1" applyAlignment="1">
      <alignment horizontal="center" vertical="center"/>
    </xf>
    <xf numFmtId="176" fontId="70" fillId="0" borderId="24" xfId="0" applyNumberFormat="1" applyFont="1" applyBorder="1" applyAlignment="1">
      <alignment horizontal="right" vertical="center"/>
    </xf>
    <xf numFmtId="176" fontId="71" fillId="0" borderId="24" xfId="0" applyNumberFormat="1" applyFont="1" applyBorder="1" applyAlignment="1">
      <alignment horizontal="right" vertical="center"/>
    </xf>
    <xf numFmtId="165" fontId="70" fillId="0" borderId="0" xfId="1698" applyFont="1" applyAlignment="1">
      <alignment horizontal="right" vertical="center"/>
    </xf>
    <xf numFmtId="175" fontId="70" fillId="0" borderId="0" xfId="0" applyNumberFormat="1" applyFont="1" applyAlignment="1">
      <alignment horizontal="center" vertical="center"/>
    </xf>
    <xf numFmtId="177" fontId="71" fillId="0" borderId="0" xfId="0" applyNumberFormat="1" applyFont="1"/>
    <xf numFmtId="0" fontId="77" fillId="0" borderId="0" xfId="0" applyFont="1" applyAlignment="1">
      <alignment vertical="center"/>
    </xf>
    <xf numFmtId="0" fontId="72" fillId="92" borderId="0" xfId="0" applyFont="1" applyFill="1"/>
    <xf numFmtId="0" fontId="71" fillId="92" borderId="0" xfId="0" applyFont="1" applyFill="1"/>
    <xf numFmtId="3" fontId="71" fillId="92" borderId="0" xfId="0" applyNumberFormat="1" applyFont="1" applyFill="1" applyAlignment="1">
      <alignment horizontal="right"/>
    </xf>
    <xf numFmtId="10" fontId="71" fillId="92" borderId="0" xfId="0" applyNumberFormat="1" applyFont="1" applyFill="1" applyAlignment="1">
      <alignment horizontal="right"/>
    </xf>
    <xf numFmtId="0" fontId="78" fillId="92" borderId="30" xfId="0" applyFont="1" applyFill="1" applyBorder="1" applyAlignment="1">
      <alignment horizontal="center" vertical="center"/>
    </xf>
    <xf numFmtId="0" fontId="70" fillId="92" borderId="26" xfId="0" applyFont="1" applyFill="1" applyBorder="1" applyAlignment="1">
      <alignment horizontal="center" vertical="center"/>
    </xf>
    <xf numFmtId="0" fontId="78" fillId="92" borderId="0" xfId="0" applyFont="1" applyFill="1" applyAlignment="1">
      <alignment horizontal="center" vertical="center"/>
    </xf>
    <xf numFmtId="0" fontId="71" fillId="92" borderId="0" xfId="0" applyFont="1" applyFill="1" applyAlignment="1">
      <alignment vertical="center"/>
    </xf>
    <xf numFmtId="0" fontId="70" fillId="92" borderId="0" xfId="0" applyFont="1" applyFill="1" applyAlignment="1">
      <alignment vertical="center"/>
    </xf>
    <xf numFmtId="3" fontId="78" fillId="92" borderId="0" xfId="0" applyNumberFormat="1" applyFont="1" applyFill="1" applyAlignment="1">
      <alignment horizontal="right" vertical="center"/>
    </xf>
    <xf numFmtId="0" fontId="72" fillId="92" borderId="0" xfId="0" applyFont="1" applyFill="1" applyAlignment="1">
      <alignment vertical="center"/>
    </xf>
    <xf numFmtId="165" fontId="69" fillId="92" borderId="0" xfId="1698" applyFont="1" applyFill="1" applyAlignment="1">
      <alignment vertical="center"/>
    </xf>
    <xf numFmtId="165" fontId="72" fillId="92" borderId="0" xfId="1698" applyFont="1" applyFill="1" applyAlignment="1">
      <alignment vertical="center"/>
    </xf>
    <xf numFmtId="0" fontId="78" fillId="92" borderId="0" xfId="0" applyFont="1" applyFill="1"/>
    <xf numFmtId="0" fontId="76" fillId="92" borderId="0" xfId="0" applyFont="1" applyFill="1" applyAlignment="1">
      <alignment vertical="center"/>
    </xf>
    <xf numFmtId="175" fontId="71" fillId="92" borderId="0" xfId="0" applyNumberFormat="1" applyFont="1" applyFill="1" applyAlignment="1">
      <alignment horizontal="right" vertical="center"/>
    </xf>
    <xf numFmtId="174" fontId="71" fillId="92" borderId="0" xfId="0" applyNumberFormat="1" applyFont="1" applyFill="1" applyAlignment="1">
      <alignment horizontal="right" vertical="center"/>
    </xf>
    <xf numFmtId="0" fontId="77" fillId="92" borderId="0" xfId="0" applyFont="1" applyFill="1"/>
    <xf numFmtId="0" fontId="70" fillId="92" borderId="26" xfId="0" applyFont="1" applyFill="1" applyBorder="1" applyAlignment="1">
      <alignment vertical="center"/>
    </xf>
    <xf numFmtId="0" fontId="74" fillId="92" borderId="0" xfId="0" applyFont="1" applyFill="1" applyAlignment="1">
      <alignment horizontal="justify"/>
    </xf>
    <xf numFmtId="175" fontId="70" fillId="92" borderId="0" xfId="0" applyNumberFormat="1" applyFont="1" applyFill="1" applyAlignment="1">
      <alignment horizontal="right" vertical="center"/>
    </xf>
    <xf numFmtId="0" fontId="83" fillId="0" borderId="0" xfId="0" applyFont="1" applyAlignment="1">
      <alignment horizontal="left"/>
    </xf>
    <xf numFmtId="0" fontId="70" fillId="92" borderId="26" xfId="0" applyFont="1" applyFill="1" applyBorder="1" applyAlignment="1">
      <alignment horizontal="left" vertical="center"/>
    </xf>
    <xf numFmtId="2" fontId="76" fillId="0" borderId="0" xfId="0" applyNumberFormat="1" applyFont="1" applyAlignment="1">
      <alignment horizontal="right" vertical="center"/>
    </xf>
    <xf numFmtId="165" fontId="72" fillId="0" borderId="0" xfId="0" applyNumberFormat="1" applyFont="1" applyAlignment="1">
      <alignment vertical="center"/>
    </xf>
    <xf numFmtId="3" fontId="76" fillId="0" borderId="28" xfId="0" applyNumberFormat="1" applyFont="1" applyBorder="1" applyAlignment="1">
      <alignment horizontal="right" vertical="center"/>
    </xf>
    <xf numFmtId="10" fontId="76" fillId="0" borderId="0" xfId="0" applyNumberFormat="1" applyFont="1" applyAlignment="1">
      <alignment horizontal="right" vertical="center"/>
    </xf>
    <xf numFmtId="10" fontId="76" fillId="0" borderId="28" xfId="0" applyNumberFormat="1" applyFont="1" applyBorder="1" applyAlignment="1">
      <alignment horizontal="right" vertical="center"/>
    </xf>
    <xf numFmtId="0" fontId="76" fillId="0" borderId="0" xfId="0" applyFont="1" applyAlignment="1">
      <alignment horizontal="left" vertical="center" indent="2"/>
    </xf>
    <xf numFmtId="176" fontId="85" fillId="0" borderId="0" xfId="902" applyNumberFormat="1" applyFont="1" applyAlignment="1">
      <alignment vertical="center"/>
    </xf>
    <xf numFmtId="176" fontId="86" fillId="0" borderId="0" xfId="902" applyNumberFormat="1" applyFont="1" applyAlignment="1">
      <alignment vertical="center"/>
    </xf>
    <xf numFmtId="17" fontId="78" fillId="0" borderId="30" xfId="0" applyNumberFormat="1" applyFont="1" applyBorder="1" applyAlignment="1">
      <alignment horizontal="center" vertical="center"/>
    </xf>
    <xf numFmtId="17" fontId="70" fillId="92" borderId="26" xfId="0" applyNumberFormat="1" applyFont="1" applyFill="1" applyBorder="1" applyAlignment="1">
      <alignment horizontal="center" vertical="center"/>
    </xf>
    <xf numFmtId="10" fontId="78" fillId="0" borderId="0" xfId="0" applyNumberFormat="1" applyFont="1" applyAlignment="1">
      <alignment horizontal="right" vertical="center"/>
    </xf>
    <xf numFmtId="0" fontId="70" fillId="0" borderId="30" xfId="0" applyFont="1" applyBorder="1" applyAlignment="1">
      <alignment horizontal="left"/>
    </xf>
    <xf numFmtId="0" fontId="70" fillId="0" borderId="30" xfId="0" applyFont="1" applyBorder="1" applyAlignment="1">
      <alignment horizontal="center"/>
    </xf>
    <xf numFmtId="10" fontId="72" fillId="0" borderId="0" xfId="0" applyNumberFormat="1" applyFont="1"/>
    <xf numFmtId="0" fontId="71" fillId="0" borderId="31" xfId="0" applyFont="1" applyBorder="1" applyAlignment="1">
      <alignment vertical="center"/>
    </xf>
    <xf numFmtId="0" fontId="71" fillId="0" borderId="30" xfId="0" applyFont="1" applyBorder="1" applyAlignment="1">
      <alignment horizontal="center" vertical="center"/>
    </xf>
    <xf numFmtId="176" fontId="70" fillId="0" borderId="30" xfId="0" applyNumberFormat="1" applyFont="1" applyBorder="1" applyAlignment="1">
      <alignment horizontal="right" vertical="center"/>
    </xf>
    <xf numFmtId="0" fontId="70" fillId="0" borderId="31" xfId="0" applyFont="1" applyBorder="1" applyAlignment="1">
      <alignment vertical="center"/>
    </xf>
    <xf numFmtId="10" fontId="79" fillId="0" borderId="0" xfId="948" applyNumberFormat="1" applyFont="1" applyFill="1"/>
    <xf numFmtId="17" fontId="70" fillId="0" borderId="26" xfId="0" applyNumberFormat="1" applyFont="1" applyBorder="1" applyAlignment="1">
      <alignment horizontal="center" vertical="center"/>
    </xf>
    <xf numFmtId="0" fontId="87" fillId="0" borderId="0" xfId="0" applyFont="1" applyAlignment="1">
      <alignment horizontal="left" vertical="center"/>
    </xf>
    <xf numFmtId="174" fontId="72" fillId="0" borderId="0" xfId="0" applyNumberFormat="1" applyFont="1" applyAlignment="1">
      <alignment vertical="center"/>
    </xf>
    <xf numFmtId="10" fontId="72" fillId="92" borderId="0" xfId="948" applyNumberFormat="1" applyFont="1" applyFill="1"/>
    <xf numFmtId="9" fontId="78" fillId="92" borderId="0" xfId="0" applyNumberFormat="1" applyFont="1" applyFill="1" applyAlignment="1">
      <alignment horizontal="right" vertical="center"/>
    </xf>
    <xf numFmtId="0" fontId="75" fillId="0" borderId="0" xfId="0" applyFont="1"/>
    <xf numFmtId="165" fontId="69" fillId="0" borderId="0" xfId="1698" applyFont="1" applyFill="1" applyAlignment="1">
      <alignment vertical="center"/>
    </xf>
    <xf numFmtId="165" fontId="76" fillId="0" borderId="0" xfId="1698" applyFont="1" applyFill="1" applyAlignment="1">
      <alignment horizontal="right" vertical="center"/>
    </xf>
    <xf numFmtId="165" fontId="72" fillId="0" borderId="0" xfId="1698" applyFont="1"/>
    <xf numFmtId="178" fontId="79" fillId="0" borderId="0" xfId="948" applyNumberFormat="1" applyFont="1" applyFill="1"/>
    <xf numFmtId="10" fontId="80" fillId="0" borderId="0" xfId="948" applyNumberFormat="1" applyFont="1" applyFill="1"/>
    <xf numFmtId="10" fontId="70" fillId="0" borderId="0" xfId="948" applyNumberFormat="1" applyFont="1"/>
    <xf numFmtId="0" fontId="88" fillId="0" borderId="0" xfId="0" applyFont="1" applyAlignment="1">
      <alignment vertical="center"/>
    </xf>
    <xf numFmtId="0" fontId="89" fillId="0" borderId="0" xfId="0" applyFont="1" applyAlignment="1">
      <alignment horizontal="right" vertical="center"/>
    </xf>
    <xf numFmtId="0" fontId="90" fillId="0" borderId="0" xfId="0" applyFont="1" applyAlignment="1">
      <alignment horizontal="left" vertical="center"/>
    </xf>
    <xf numFmtId="3" fontId="91" fillId="0" borderId="0" xfId="0" applyNumberFormat="1" applyFont="1"/>
    <xf numFmtId="49" fontId="70" fillId="0" borderId="26" xfId="0" applyNumberFormat="1" applyFont="1" applyBorder="1" applyAlignment="1">
      <alignment horizontal="center"/>
    </xf>
    <xf numFmtId="0" fontId="74" fillId="0" borderId="0" xfId="0" applyFont="1"/>
    <xf numFmtId="0" fontId="74" fillId="92" borderId="0" xfId="0" applyFont="1" applyFill="1"/>
    <xf numFmtId="0" fontId="78" fillId="92" borderId="31" xfId="0" applyFont="1" applyFill="1" applyBorder="1" applyAlignment="1">
      <alignment horizontal="center" vertical="center"/>
    </xf>
    <xf numFmtId="0" fontId="78" fillId="92" borderId="27" xfId="0" applyFont="1" applyFill="1" applyBorder="1" applyAlignment="1">
      <alignment horizontal="center" vertical="center"/>
    </xf>
    <xf numFmtId="0" fontId="70" fillId="92" borderId="29" xfId="0" applyFont="1" applyFill="1" applyBorder="1" applyAlignment="1">
      <alignment horizontal="center" vertical="center"/>
    </xf>
    <xf numFmtId="0" fontId="70" fillId="92" borderId="27" xfId="0" applyFont="1" applyFill="1" applyBorder="1" applyAlignment="1">
      <alignment horizontal="center" vertical="center"/>
    </xf>
  </cellXfs>
  <cellStyles count="1704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3" xfId="1702" xr:uid="{4671356E-2AA0-477F-AF3D-47478A780DB7}"/>
    <cellStyle name="Millares 2" xfId="829" xr:uid="{00000000-0005-0000-0000-000041030000}"/>
    <cellStyle name="Millares 3" xfId="830" xr:uid="{00000000-0005-0000-0000-000042030000}"/>
    <cellStyle name="Millares 3 2" xfId="831" xr:uid="{00000000-0005-0000-0000-000043030000}"/>
    <cellStyle name="Millares 4" xfId="832" xr:uid="{00000000-0005-0000-0000-000044030000}"/>
    <cellStyle name="Millares 5" xfId="833" xr:uid="{00000000-0005-0000-0000-000045030000}"/>
    <cellStyle name="Millares 6" xfId="1700" xr:uid="{00000000-0005-0000-0000-000046030000}"/>
    <cellStyle name="Millares 7" xfId="834" xr:uid="{00000000-0005-0000-0000-000047030000}"/>
    <cellStyle name="Moneda [0] 2 2" xfId="835" xr:uid="{00000000-0005-0000-0000-000049030000}"/>
    <cellStyle name="Moneda 2" xfId="836" xr:uid="{00000000-0005-0000-0000-00004A030000}"/>
    <cellStyle name="Moneda 2 2" xfId="837" xr:uid="{00000000-0005-0000-0000-00004B030000}"/>
    <cellStyle name="Moneda 2 3" xfId="838" xr:uid="{00000000-0005-0000-0000-00004C03000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1" xfId="877" xr:uid="{00000000-0005-0000-0000-000074030000}"/>
    <cellStyle name="Normal 11 2" xfId="878" xr:uid="{00000000-0005-0000-0000-000075030000}"/>
    <cellStyle name="Normal 12" xfId="879" xr:uid="{00000000-0005-0000-0000-000076030000}"/>
    <cellStyle name="Normal 12 2" xfId="880" xr:uid="{00000000-0005-0000-0000-000077030000}"/>
    <cellStyle name="Normal 13" xfId="881" xr:uid="{00000000-0005-0000-0000-000078030000}"/>
    <cellStyle name="Normal 13 2" xfId="882" xr:uid="{00000000-0005-0000-0000-000079030000}"/>
    <cellStyle name="Normal 14" xfId="883" xr:uid="{00000000-0005-0000-0000-00007A030000}"/>
    <cellStyle name="Normal 15" xfId="884" xr:uid="{00000000-0005-0000-0000-00007B030000}"/>
    <cellStyle name="Normal 15 2" xfId="885" xr:uid="{00000000-0005-0000-0000-00007C030000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4" xfId="894" xr:uid="{00000000-0005-0000-0000-000088030000}"/>
    <cellStyle name="Normal 2 5" xfId="895" xr:uid="{00000000-0005-0000-0000-000089030000}"/>
    <cellStyle name="Normal 2 6" xfId="896" xr:uid="{00000000-0005-0000-0000-00008A030000}"/>
    <cellStyle name="Normal 2 7" xfId="897" xr:uid="{00000000-0005-0000-0000-00008B030000}"/>
    <cellStyle name="Normal 2 8" xfId="898" xr:uid="{00000000-0005-0000-0000-00008C030000}"/>
    <cellStyle name="Normal 2 9" xfId="899" xr:uid="{00000000-0005-0000-0000-00008D030000}"/>
    <cellStyle name="Normal 2_Combinación de negocios - AA-IAMv3" xfId="900" xr:uid="{00000000-0005-0000-0000-00008E030000}"/>
    <cellStyle name="Normal 3" xfId="901" xr:uid="{00000000-0005-0000-0000-00008F030000}"/>
    <cellStyle name="Normal 3 2" xfId="902" xr:uid="{00000000-0005-0000-0000-000090030000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2" xfId="912" xr:uid="{00000000-0005-0000-0000-00009A030000}"/>
    <cellStyle name="Notas 2 2" xfId="913" xr:uid="{00000000-0005-0000-0000-00009B030000}"/>
    <cellStyle name="Notas 2 3" xfId="914" xr:uid="{00000000-0005-0000-0000-00009C030000}"/>
    <cellStyle name="Notas 2 4" xfId="915" xr:uid="{00000000-0005-0000-0000-00009D030000}"/>
    <cellStyle name="Notas 2 5" xfId="916" xr:uid="{00000000-0005-0000-0000-00009E030000}"/>
    <cellStyle name="Notas 2 6" xfId="917" xr:uid="{00000000-0005-0000-0000-00009F030000}"/>
    <cellStyle name="Notas 3" xfId="918" xr:uid="{00000000-0005-0000-0000-0000A0030000}"/>
    <cellStyle name="Notas 3 2" xfId="919" xr:uid="{00000000-0005-0000-0000-0000A1030000}"/>
    <cellStyle name="Notas 3 3" xfId="920" xr:uid="{00000000-0005-0000-0000-0000A2030000}"/>
    <cellStyle name="Notas 3 4" xfId="921" xr:uid="{00000000-0005-0000-0000-0000A3030000}"/>
    <cellStyle name="Notas 3 5" xfId="922" xr:uid="{00000000-0005-0000-0000-0000A4030000}"/>
    <cellStyle name="Notas 4" xfId="923" xr:uid="{00000000-0005-0000-0000-0000A5030000}"/>
    <cellStyle name="Notas 4 2" xfId="924" xr:uid="{00000000-0005-0000-0000-0000A6030000}"/>
    <cellStyle name="Notas 4 3" xfId="925" xr:uid="{00000000-0005-0000-0000-0000A7030000}"/>
    <cellStyle name="Notas 4 4" xfId="926" xr:uid="{00000000-0005-0000-0000-0000A8030000}"/>
    <cellStyle name="Notas 4 5" xfId="927" xr:uid="{00000000-0005-0000-0000-0000A9030000}"/>
    <cellStyle name="Notas 5" xfId="928" xr:uid="{00000000-0005-0000-0000-0000AA030000}"/>
    <cellStyle name="Notas 5 2" xfId="929" xr:uid="{00000000-0005-0000-0000-0000AB030000}"/>
    <cellStyle name="Notas 5 3" xfId="930" xr:uid="{00000000-0005-0000-0000-0000AC030000}"/>
    <cellStyle name="Notas 5 4" xfId="931" xr:uid="{00000000-0005-0000-0000-0000AD030000}"/>
    <cellStyle name="Notas 5 5" xfId="932" xr:uid="{00000000-0005-0000-0000-0000AE030000}"/>
    <cellStyle name="Notas 6" xfId="933" xr:uid="{00000000-0005-0000-0000-0000AF030000}"/>
    <cellStyle name="Notas 6 2" xfId="934" xr:uid="{00000000-0005-0000-0000-0000B0030000}"/>
    <cellStyle name="Notas 7" xfId="935" xr:uid="{00000000-0005-0000-0000-0000B1030000}"/>
    <cellStyle name="Notas 8" xfId="936" xr:uid="{00000000-0005-0000-0000-0000B2030000}"/>
    <cellStyle name="Notas 9" xfId="937" xr:uid="{00000000-0005-0000-0000-0000B3030000}"/>
    <cellStyle name="Note" xfId="938" xr:uid="{00000000-0005-0000-0000-0000B4030000}"/>
    <cellStyle name="Note 2" xfId="939" xr:uid="{00000000-0005-0000-0000-0000B5030000}"/>
    <cellStyle name="Note 3" xfId="940" xr:uid="{00000000-0005-0000-0000-0000B6030000}"/>
    <cellStyle name="Note 4" xfId="941" xr:uid="{00000000-0005-0000-0000-0000B7030000}"/>
    <cellStyle name="Note 5" xfId="942" xr:uid="{00000000-0005-0000-0000-0000B8030000}"/>
    <cellStyle name="Note 6" xfId="943" xr:uid="{00000000-0005-0000-0000-0000B9030000}"/>
    <cellStyle name="Note 7" xfId="944" xr:uid="{00000000-0005-0000-0000-0000BA030000}"/>
    <cellStyle name="Note 8" xfId="945" xr:uid="{00000000-0005-0000-0000-0000BB030000}"/>
    <cellStyle name="Obliczenia" xfId="946" xr:uid="{00000000-0005-0000-0000-0000BC030000}"/>
    <cellStyle name="Output" xfId="947" xr:uid="{00000000-0005-0000-0000-0000BD030000}"/>
    <cellStyle name="Porcentaje" xfId="948" builtinId="5"/>
    <cellStyle name="Porcentaje 2" xfId="1697" xr:uid="{00000000-0005-0000-0000-0000BF030000}"/>
    <cellStyle name="Porcentual 10" xfId="949" xr:uid="{00000000-0005-0000-0000-0000C0030000}"/>
    <cellStyle name="Porcentual 10 2" xfId="950" xr:uid="{00000000-0005-0000-0000-0000C1030000}"/>
    <cellStyle name="Porcentual 11" xfId="951" xr:uid="{00000000-0005-0000-0000-0000C2030000}"/>
    <cellStyle name="Porcentual 11 2" xfId="952" xr:uid="{00000000-0005-0000-0000-0000C3030000}"/>
    <cellStyle name="Porcentual 2" xfId="953" xr:uid="{00000000-0005-0000-0000-0000C4030000}"/>
    <cellStyle name="Porcentual 2 2" xfId="954" xr:uid="{00000000-0005-0000-0000-0000C5030000}"/>
    <cellStyle name="Porcentual 3" xfId="955" xr:uid="{00000000-0005-0000-0000-0000C6030000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9" xfId="965" xr:uid="{00000000-0005-0000-0000-0000D0030000}"/>
    <cellStyle name="Salida" xfId="966" builtinId="21" customBuiltin="1"/>
    <cellStyle name="Salida 2" xfId="967" xr:uid="{00000000-0005-0000-0000-0000D2030000}"/>
    <cellStyle name="Salida 2 2" xfId="968" xr:uid="{00000000-0005-0000-0000-0000D3030000}"/>
    <cellStyle name="Salida 2 3" xfId="969" xr:uid="{00000000-0005-0000-0000-0000D4030000}"/>
    <cellStyle name="Salida 2 4" xfId="970" xr:uid="{00000000-0005-0000-0000-0000D5030000}"/>
    <cellStyle name="Salida 2 5" xfId="971" xr:uid="{00000000-0005-0000-0000-0000D6030000}"/>
    <cellStyle name="Salida 2 6" xfId="972" xr:uid="{00000000-0005-0000-0000-0000D7030000}"/>
    <cellStyle name="Salida 3" xfId="973" xr:uid="{00000000-0005-0000-0000-0000D8030000}"/>
    <cellStyle name="Salida 3 2" xfId="974" xr:uid="{00000000-0005-0000-0000-0000D9030000}"/>
    <cellStyle name="Salida 3 3" xfId="975" xr:uid="{00000000-0005-0000-0000-0000DA030000}"/>
    <cellStyle name="Salida 3 4" xfId="976" xr:uid="{00000000-0005-0000-0000-0000DB030000}"/>
    <cellStyle name="Salida 3 5" xfId="977" xr:uid="{00000000-0005-0000-0000-0000DC030000}"/>
    <cellStyle name="Salida 4" xfId="978" xr:uid="{00000000-0005-0000-0000-0000DD030000}"/>
    <cellStyle name="Salida 4 2" xfId="979" xr:uid="{00000000-0005-0000-0000-0000DE030000}"/>
    <cellStyle name="Salida 4 3" xfId="980" xr:uid="{00000000-0005-0000-0000-0000DF030000}"/>
    <cellStyle name="Salida 4 4" xfId="981" xr:uid="{00000000-0005-0000-0000-0000E0030000}"/>
    <cellStyle name="Salida 4 5" xfId="982" xr:uid="{00000000-0005-0000-0000-0000E1030000}"/>
    <cellStyle name="Salida 5" xfId="983" xr:uid="{00000000-0005-0000-0000-0000E2030000}"/>
    <cellStyle name="Salida 5 2" xfId="984" xr:uid="{00000000-0005-0000-0000-0000E3030000}"/>
    <cellStyle name="Salida 5 3" xfId="985" xr:uid="{00000000-0005-0000-0000-0000E4030000}"/>
    <cellStyle name="Salida 5 4" xfId="986" xr:uid="{00000000-0005-0000-0000-0000E5030000}"/>
    <cellStyle name="Salida 5 5" xfId="987" xr:uid="{00000000-0005-0000-0000-0000E6030000}"/>
    <cellStyle name="Salida 6" xfId="988" xr:uid="{00000000-0005-0000-0000-0000E7030000}"/>
    <cellStyle name="Salida 6 2" xfId="989" xr:uid="{00000000-0005-0000-0000-0000E8030000}"/>
    <cellStyle name="Salida 7" xfId="990" xr:uid="{00000000-0005-0000-0000-0000E9030000}"/>
    <cellStyle name="Salida 8" xfId="991" xr:uid="{00000000-0005-0000-0000-0000EA030000}"/>
    <cellStyle name="Salida 9" xfId="992" xr:uid="{00000000-0005-0000-0000-0000EB030000}"/>
    <cellStyle name="SAPBEXaggData" xfId="993" xr:uid="{00000000-0005-0000-0000-0000EC030000}"/>
    <cellStyle name="SAPBEXaggData 10" xfId="994" xr:uid="{00000000-0005-0000-0000-0000ED030000}"/>
    <cellStyle name="SAPBEXaggData 11" xfId="995" xr:uid="{00000000-0005-0000-0000-0000EE030000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3" xfId="999" xr:uid="{00000000-0005-0000-0000-0000F2030000}"/>
    <cellStyle name="SAPBEXaggData 4" xfId="1000" xr:uid="{00000000-0005-0000-0000-0000F3030000}"/>
    <cellStyle name="SAPBEXaggData 5" xfId="1001" xr:uid="{00000000-0005-0000-0000-0000F4030000}"/>
    <cellStyle name="SAPBEXaggData 6" xfId="1002" xr:uid="{00000000-0005-0000-0000-0000F5030000}"/>
    <cellStyle name="SAPBEXaggData 7" xfId="1003" xr:uid="{00000000-0005-0000-0000-0000F6030000}"/>
    <cellStyle name="SAPBEXaggData 8" xfId="1004" xr:uid="{00000000-0005-0000-0000-0000F7030000}"/>
    <cellStyle name="SAPBEXaggData 9" xfId="1005" xr:uid="{00000000-0005-0000-0000-0000F8030000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1" xfId="1009" xr:uid="{00000000-0005-0000-0000-0000FC030000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3" xfId="1013" xr:uid="{00000000-0005-0000-0000-000000040000}"/>
    <cellStyle name="SAPBEXaggDataEmph 4" xfId="1014" xr:uid="{00000000-0005-0000-0000-000001040000}"/>
    <cellStyle name="SAPBEXaggDataEmph 5" xfId="1015" xr:uid="{00000000-0005-0000-0000-000002040000}"/>
    <cellStyle name="SAPBEXaggDataEmph 6" xfId="1016" xr:uid="{00000000-0005-0000-0000-000003040000}"/>
    <cellStyle name="SAPBEXaggDataEmph 7" xfId="1017" xr:uid="{00000000-0005-0000-0000-000004040000}"/>
    <cellStyle name="SAPBEXaggDataEmph 8" xfId="1018" xr:uid="{00000000-0005-0000-0000-000005040000}"/>
    <cellStyle name="SAPBEXaggDataEmph 9" xfId="1019" xr:uid="{00000000-0005-0000-0000-000006040000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1" xfId="1023" xr:uid="{00000000-0005-0000-0000-00000A040000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3" xfId="1027" xr:uid="{00000000-0005-0000-0000-00000E040000}"/>
    <cellStyle name="SAPBEXaggItem 4" xfId="1028" xr:uid="{00000000-0005-0000-0000-00000F040000}"/>
    <cellStyle name="SAPBEXaggItem 5" xfId="1029" xr:uid="{00000000-0005-0000-0000-000010040000}"/>
    <cellStyle name="SAPBEXaggItem 6" xfId="1030" xr:uid="{00000000-0005-0000-0000-000011040000}"/>
    <cellStyle name="SAPBEXaggItem 7" xfId="1031" xr:uid="{00000000-0005-0000-0000-000012040000}"/>
    <cellStyle name="SAPBEXaggItem 8" xfId="1032" xr:uid="{00000000-0005-0000-0000-000013040000}"/>
    <cellStyle name="SAPBEXaggItem 9" xfId="1033" xr:uid="{00000000-0005-0000-0000-000014040000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1" xfId="1037" xr:uid="{00000000-0005-0000-0000-000018040000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3" xfId="1041" xr:uid="{00000000-0005-0000-0000-00001C040000}"/>
    <cellStyle name="SAPBEXaggItemX 4" xfId="1042" xr:uid="{00000000-0005-0000-0000-00001D040000}"/>
    <cellStyle name="SAPBEXaggItemX 5" xfId="1043" xr:uid="{00000000-0005-0000-0000-00001E040000}"/>
    <cellStyle name="SAPBEXaggItemX 6" xfId="1044" xr:uid="{00000000-0005-0000-0000-00001F040000}"/>
    <cellStyle name="SAPBEXaggItemX 7" xfId="1045" xr:uid="{00000000-0005-0000-0000-000020040000}"/>
    <cellStyle name="SAPBEXaggItemX 8" xfId="1046" xr:uid="{00000000-0005-0000-0000-000021040000}"/>
    <cellStyle name="SAPBEXaggItemX 9" xfId="1047" xr:uid="{00000000-0005-0000-0000-000022040000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1" xfId="1051" xr:uid="{00000000-0005-0000-0000-000026040000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3" xfId="1055" xr:uid="{00000000-0005-0000-0000-00002A040000}"/>
    <cellStyle name="SAPBEXchaText 4" xfId="1056" xr:uid="{00000000-0005-0000-0000-00002B040000}"/>
    <cellStyle name="SAPBEXchaText 5" xfId="1057" xr:uid="{00000000-0005-0000-0000-00002C040000}"/>
    <cellStyle name="SAPBEXchaText 6" xfId="1058" xr:uid="{00000000-0005-0000-0000-00002D040000}"/>
    <cellStyle name="SAPBEXchaText 7" xfId="1059" xr:uid="{00000000-0005-0000-0000-00002E040000}"/>
    <cellStyle name="SAPBEXchaText 8" xfId="1060" xr:uid="{00000000-0005-0000-0000-00002F040000}"/>
    <cellStyle name="SAPBEXchaText 9" xfId="1061" xr:uid="{00000000-0005-0000-0000-000030040000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1" xfId="1065" xr:uid="{00000000-0005-0000-0000-000034040000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3" xfId="1069" xr:uid="{00000000-0005-0000-0000-000038040000}"/>
    <cellStyle name="SAPBEXexcBad7 4" xfId="1070" xr:uid="{00000000-0005-0000-0000-000039040000}"/>
    <cellStyle name="SAPBEXexcBad7 5" xfId="1071" xr:uid="{00000000-0005-0000-0000-00003A040000}"/>
    <cellStyle name="SAPBEXexcBad7 6" xfId="1072" xr:uid="{00000000-0005-0000-0000-00003B040000}"/>
    <cellStyle name="SAPBEXexcBad7 7" xfId="1073" xr:uid="{00000000-0005-0000-0000-00003C040000}"/>
    <cellStyle name="SAPBEXexcBad7 8" xfId="1074" xr:uid="{00000000-0005-0000-0000-00003D040000}"/>
    <cellStyle name="SAPBEXexcBad7 9" xfId="1075" xr:uid="{00000000-0005-0000-0000-00003E040000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1" xfId="1079" xr:uid="{00000000-0005-0000-0000-000042040000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3" xfId="1083" xr:uid="{00000000-0005-0000-0000-000046040000}"/>
    <cellStyle name="SAPBEXexcBad8 4" xfId="1084" xr:uid="{00000000-0005-0000-0000-000047040000}"/>
    <cellStyle name="SAPBEXexcBad8 5" xfId="1085" xr:uid="{00000000-0005-0000-0000-000048040000}"/>
    <cellStyle name="SAPBEXexcBad8 6" xfId="1086" xr:uid="{00000000-0005-0000-0000-000049040000}"/>
    <cellStyle name="SAPBEXexcBad8 7" xfId="1087" xr:uid="{00000000-0005-0000-0000-00004A040000}"/>
    <cellStyle name="SAPBEXexcBad8 8" xfId="1088" xr:uid="{00000000-0005-0000-0000-00004B040000}"/>
    <cellStyle name="SAPBEXexcBad8 9" xfId="1089" xr:uid="{00000000-0005-0000-0000-00004C040000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1" xfId="1093" xr:uid="{00000000-0005-0000-0000-000050040000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3" xfId="1097" xr:uid="{00000000-0005-0000-0000-000054040000}"/>
    <cellStyle name="SAPBEXexcBad9 4" xfId="1098" xr:uid="{00000000-0005-0000-0000-000055040000}"/>
    <cellStyle name="SAPBEXexcBad9 5" xfId="1099" xr:uid="{00000000-0005-0000-0000-000056040000}"/>
    <cellStyle name="SAPBEXexcBad9 6" xfId="1100" xr:uid="{00000000-0005-0000-0000-000057040000}"/>
    <cellStyle name="SAPBEXexcBad9 7" xfId="1101" xr:uid="{00000000-0005-0000-0000-000058040000}"/>
    <cellStyle name="SAPBEXexcBad9 8" xfId="1102" xr:uid="{00000000-0005-0000-0000-000059040000}"/>
    <cellStyle name="SAPBEXexcBad9 9" xfId="1103" xr:uid="{00000000-0005-0000-0000-00005A040000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1" xfId="1107" xr:uid="{00000000-0005-0000-0000-00005E040000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3" xfId="1111" xr:uid="{00000000-0005-0000-0000-000062040000}"/>
    <cellStyle name="SAPBEXexcCritical4 4" xfId="1112" xr:uid="{00000000-0005-0000-0000-000063040000}"/>
    <cellStyle name="SAPBEXexcCritical4 5" xfId="1113" xr:uid="{00000000-0005-0000-0000-000064040000}"/>
    <cellStyle name="SAPBEXexcCritical4 6" xfId="1114" xr:uid="{00000000-0005-0000-0000-000065040000}"/>
    <cellStyle name="SAPBEXexcCritical4 7" xfId="1115" xr:uid="{00000000-0005-0000-0000-000066040000}"/>
    <cellStyle name="SAPBEXexcCritical4 8" xfId="1116" xr:uid="{00000000-0005-0000-0000-000067040000}"/>
    <cellStyle name="SAPBEXexcCritical4 9" xfId="1117" xr:uid="{00000000-0005-0000-0000-000068040000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1" xfId="1121" xr:uid="{00000000-0005-0000-0000-00006C040000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3" xfId="1125" xr:uid="{00000000-0005-0000-0000-000070040000}"/>
    <cellStyle name="SAPBEXexcCritical5 4" xfId="1126" xr:uid="{00000000-0005-0000-0000-000071040000}"/>
    <cellStyle name="SAPBEXexcCritical5 5" xfId="1127" xr:uid="{00000000-0005-0000-0000-000072040000}"/>
    <cellStyle name="SAPBEXexcCritical5 6" xfId="1128" xr:uid="{00000000-0005-0000-0000-000073040000}"/>
    <cellStyle name="SAPBEXexcCritical5 7" xfId="1129" xr:uid="{00000000-0005-0000-0000-000074040000}"/>
    <cellStyle name="SAPBEXexcCritical5 8" xfId="1130" xr:uid="{00000000-0005-0000-0000-000075040000}"/>
    <cellStyle name="SAPBEXexcCritical5 9" xfId="1131" xr:uid="{00000000-0005-0000-0000-000076040000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1" xfId="1135" xr:uid="{00000000-0005-0000-0000-00007A040000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3" xfId="1139" xr:uid="{00000000-0005-0000-0000-00007E040000}"/>
    <cellStyle name="SAPBEXexcCritical6 4" xfId="1140" xr:uid="{00000000-0005-0000-0000-00007F040000}"/>
    <cellStyle name="SAPBEXexcCritical6 5" xfId="1141" xr:uid="{00000000-0005-0000-0000-000080040000}"/>
    <cellStyle name="SAPBEXexcCritical6 6" xfId="1142" xr:uid="{00000000-0005-0000-0000-000081040000}"/>
    <cellStyle name="SAPBEXexcCritical6 7" xfId="1143" xr:uid="{00000000-0005-0000-0000-000082040000}"/>
    <cellStyle name="SAPBEXexcCritical6 8" xfId="1144" xr:uid="{00000000-0005-0000-0000-000083040000}"/>
    <cellStyle name="SAPBEXexcCritical6 9" xfId="1145" xr:uid="{00000000-0005-0000-0000-000084040000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1" xfId="1149" xr:uid="{00000000-0005-0000-0000-000088040000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3" xfId="1153" xr:uid="{00000000-0005-0000-0000-00008C040000}"/>
    <cellStyle name="SAPBEXexcGood1 4" xfId="1154" xr:uid="{00000000-0005-0000-0000-00008D040000}"/>
    <cellStyle name="SAPBEXexcGood1 5" xfId="1155" xr:uid="{00000000-0005-0000-0000-00008E040000}"/>
    <cellStyle name="SAPBEXexcGood1 6" xfId="1156" xr:uid="{00000000-0005-0000-0000-00008F040000}"/>
    <cellStyle name="SAPBEXexcGood1 7" xfId="1157" xr:uid="{00000000-0005-0000-0000-000090040000}"/>
    <cellStyle name="SAPBEXexcGood1 8" xfId="1158" xr:uid="{00000000-0005-0000-0000-000091040000}"/>
    <cellStyle name="SAPBEXexcGood1 9" xfId="1159" xr:uid="{00000000-0005-0000-0000-000092040000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1" xfId="1163" xr:uid="{00000000-0005-0000-0000-00009604000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3" xfId="1167" xr:uid="{00000000-0005-0000-0000-00009A040000}"/>
    <cellStyle name="SAPBEXexcGood2 4" xfId="1168" xr:uid="{00000000-0005-0000-0000-00009B040000}"/>
    <cellStyle name="SAPBEXexcGood2 5" xfId="1169" xr:uid="{00000000-0005-0000-0000-00009C040000}"/>
    <cellStyle name="SAPBEXexcGood2 6" xfId="1170" xr:uid="{00000000-0005-0000-0000-00009D040000}"/>
    <cellStyle name="SAPBEXexcGood2 7" xfId="1171" xr:uid="{00000000-0005-0000-0000-00009E040000}"/>
    <cellStyle name="SAPBEXexcGood2 8" xfId="1172" xr:uid="{00000000-0005-0000-0000-00009F040000}"/>
    <cellStyle name="SAPBEXexcGood2 9" xfId="1173" xr:uid="{00000000-0005-0000-0000-0000A0040000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1" xfId="1177" xr:uid="{00000000-0005-0000-0000-0000A4040000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3" xfId="1181" xr:uid="{00000000-0005-0000-0000-0000A8040000}"/>
    <cellStyle name="SAPBEXexcGood3 4" xfId="1182" xr:uid="{00000000-0005-0000-0000-0000A9040000}"/>
    <cellStyle name="SAPBEXexcGood3 5" xfId="1183" xr:uid="{00000000-0005-0000-0000-0000AA040000}"/>
    <cellStyle name="SAPBEXexcGood3 6" xfId="1184" xr:uid="{00000000-0005-0000-0000-0000AB040000}"/>
    <cellStyle name="SAPBEXexcGood3 7" xfId="1185" xr:uid="{00000000-0005-0000-0000-0000AC040000}"/>
    <cellStyle name="SAPBEXexcGood3 8" xfId="1186" xr:uid="{00000000-0005-0000-0000-0000AD040000}"/>
    <cellStyle name="SAPBEXexcGood3 9" xfId="1187" xr:uid="{00000000-0005-0000-0000-0000AE040000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1" xfId="1191" xr:uid="{00000000-0005-0000-0000-0000B2040000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3" xfId="1195" xr:uid="{00000000-0005-0000-0000-0000B6040000}"/>
    <cellStyle name="SAPBEXfilterDrill 4" xfId="1196" xr:uid="{00000000-0005-0000-0000-0000B7040000}"/>
    <cellStyle name="SAPBEXfilterDrill 5" xfId="1197" xr:uid="{00000000-0005-0000-0000-0000B8040000}"/>
    <cellStyle name="SAPBEXfilterDrill 6" xfId="1198" xr:uid="{00000000-0005-0000-0000-0000B9040000}"/>
    <cellStyle name="SAPBEXfilterDrill 7" xfId="1199" xr:uid="{00000000-0005-0000-0000-0000BA040000}"/>
    <cellStyle name="SAPBEXfilterDrill 8" xfId="1200" xr:uid="{00000000-0005-0000-0000-0000BB040000}"/>
    <cellStyle name="SAPBEXfilterDrill 9" xfId="1201" xr:uid="{00000000-0005-0000-0000-0000BC040000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1" xfId="1205" xr:uid="{00000000-0005-0000-0000-0000C004000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3" xfId="1209" xr:uid="{00000000-0005-0000-0000-0000C4040000}"/>
    <cellStyle name="SAPBEXfilterItem 4" xfId="1210" xr:uid="{00000000-0005-0000-0000-0000C5040000}"/>
    <cellStyle name="SAPBEXfilterItem 5" xfId="1211" xr:uid="{00000000-0005-0000-0000-0000C6040000}"/>
    <cellStyle name="SAPBEXfilterItem 6" xfId="1212" xr:uid="{00000000-0005-0000-0000-0000C7040000}"/>
    <cellStyle name="SAPBEXfilterItem 7" xfId="1213" xr:uid="{00000000-0005-0000-0000-0000C8040000}"/>
    <cellStyle name="SAPBEXfilterItem 8" xfId="1214" xr:uid="{00000000-0005-0000-0000-0000C9040000}"/>
    <cellStyle name="SAPBEXfilterItem 9" xfId="1215" xr:uid="{00000000-0005-0000-0000-0000CA040000}"/>
    <cellStyle name="SAPBEXfilterText" xfId="1216" xr:uid="{00000000-0005-0000-0000-0000CB040000}"/>
    <cellStyle name="SAPBEXfilterText 10" xfId="1217" xr:uid="{00000000-0005-0000-0000-0000CC040000}"/>
    <cellStyle name="SAPBEXfilterText 11" xfId="1218" xr:uid="{00000000-0005-0000-0000-0000CD040000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3" xfId="1222" xr:uid="{00000000-0005-0000-0000-0000D1040000}"/>
    <cellStyle name="SAPBEXfilterText 4" xfId="1223" xr:uid="{00000000-0005-0000-0000-0000D2040000}"/>
    <cellStyle name="SAPBEXfilterText 5" xfId="1224" xr:uid="{00000000-0005-0000-0000-0000D3040000}"/>
    <cellStyle name="SAPBEXfilterText 6" xfId="1225" xr:uid="{00000000-0005-0000-0000-0000D4040000}"/>
    <cellStyle name="SAPBEXfilterText 7" xfId="1226" xr:uid="{00000000-0005-0000-0000-0000D5040000}"/>
    <cellStyle name="SAPBEXfilterText 8" xfId="1227" xr:uid="{00000000-0005-0000-0000-0000D6040000}"/>
    <cellStyle name="SAPBEXfilterText 9" xfId="1228" xr:uid="{00000000-0005-0000-0000-0000D7040000}"/>
    <cellStyle name="SAPBEXformats" xfId="1229" xr:uid="{00000000-0005-0000-0000-0000D8040000}"/>
    <cellStyle name="SAPBEXformats 10" xfId="1230" xr:uid="{00000000-0005-0000-0000-0000D9040000}"/>
    <cellStyle name="SAPBEXformats 11" xfId="1231" xr:uid="{00000000-0005-0000-0000-0000DA040000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3" xfId="1235" xr:uid="{00000000-0005-0000-0000-0000DE040000}"/>
    <cellStyle name="SAPBEXformats 4" xfId="1236" xr:uid="{00000000-0005-0000-0000-0000DF040000}"/>
    <cellStyle name="SAPBEXformats 5" xfId="1237" xr:uid="{00000000-0005-0000-0000-0000E0040000}"/>
    <cellStyle name="SAPBEXformats 6" xfId="1238" xr:uid="{00000000-0005-0000-0000-0000E1040000}"/>
    <cellStyle name="SAPBEXformats 7" xfId="1239" xr:uid="{00000000-0005-0000-0000-0000E2040000}"/>
    <cellStyle name="SAPBEXformats 8" xfId="1240" xr:uid="{00000000-0005-0000-0000-0000E3040000}"/>
    <cellStyle name="SAPBEXformats 9" xfId="1241" xr:uid="{00000000-0005-0000-0000-0000E4040000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1" xfId="1245" xr:uid="{00000000-0005-0000-0000-0000E8040000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3" xfId="1249" xr:uid="{00000000-0005-0000-0000-0000EC040000}"/>
    <cellStyle name="SAPBEXheaderItem 4" xfId="1250" xr:uid="{00000000-0005-0000-0000-0000ED040000}"/>
    <cellStyle name="SAPBEXheaderItem 5" xfId="1251" xr:uid="{00000000-0005-0000-0000-0000EE040000}"/>
    <cellStyle name="SAPBEXheaderItem 6" xfId="1252" xr:uid="{00000000-0005-0000-0000-0000EF040000}"/>
    <cellStyle name="SAPBEXheaderItem 7" xfId="1253" xr:uid="{00000000-0005-0000-0000-0000F0040000}"/>
    <cellStyle name="SAPBEXheaderItem 8" xfId="1254" xr:uid="{00000000-0005-0000-0000-0000F1040000}"/>
    <cellStyle name="SAPBEXheaderItem 9" xfId="1255" xr:uid="{00000000-0005-0000-0000-0000F2040000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1" xfId="1259" xr:uid="{00000000-0005-0000-0000-0000F6040000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3" xfId="1263" xr:uid="{00000000-0005-0000-0000-0000FA040000}"/>
    <cellStyle name="SAPBEXheaderText 4" xfId="1264" xr:uid="{00000000-0005-0000-0000-0000FB040000}"/>
    <cellStyle name="SAPBEXheaderText 5" xfId="1265" xr:uid="{00000000-0005-0000-0000-0000FC040000}"/>
    <cellStyle name="SAPBEXheaderText 6" xfId="1266" xr:uid="{00000000-0005-0000-0000-0000FD040000}"/>
    <cellStyle name="SAPBEXheaderText 7" xfId="1267" xr:uid="{00000000-0005-0000-0000-0000FE040000}"/>
    <cellStyle name="SAPBEXheaderText 8" xfId="1268" xr:uid="{00000000-0005-0000-0000-0000FF040000}"/>
    <cellStyle name="SAPBEXheaderText 9" xfId="1269" xr:uid="{00000000-0005-0000-0000-000000050000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1" xfId="1273" xr:uid="{00000000-0005-0000-0000-000004050000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3" xfId="1277" xr:uid="{00000000-0005-0000-0000-000008050000}"/>
    <cellStyle name="SAPBEXHLevel0 4" xfId="1278" xr:uid="{00000000-0005-0000-0000-000009050000}"/>
    <cellStyle name="SAPBEXHLevel0 5" xfId="1279" xr:uid="{00000000-0005-0000-0000-00000A050000}"/>
    <cellStyle name="SAPBEXHLevel0 6" xfId="1280" xr:uid="{00000000-0005-0000-0000-00000B050000}"/>
    <cellStyle name="SAPBEXHLevel0 7" xfId="1281" xr:uid="{00000000-0005-0000-0000-00000C050000}"/>
    <cellStyle name="SAPBEXHLevel0 8" xfId="1282" xr:uid="{00000000-0005-0000-0000-00000D050000}"/>
    <cellStyle name="SAPBEXHLevel0 9" xfId="1283" xr:uid="{00000000-0005-0000-0000-00000E050000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1" xfId="1287" xr:uid="{00000000-0005-0000-0000-000012050000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3" xfId="1291" xr:uid="{00000000-0005-0000-0000-000016050000}"/>
    <cellStyle name="SAPBEXHLevel0X 4" xfId="1292" xr:uid="{00000000-0005-0000-0000-000017050000}"/>
    <cellStyle name="SAPBEXHLevel0X 5" xfId="1293" xr:uid="{00000000-0005-0000-0000-000018050000}"/>
    <cellStyle name="SAPBEXHLevel0X 6" xfId="1294" xr:uid="{00000000-0005-0000-0000-000019050000}"/>
    <cellStyle name="SAPBEXHLevel0X 7" xfId="1295" xr:uid="{00000000-0005-0000-0000-00001A050000}"/>
    <cellStyle name="SAPBEXHLevel0X 8" xfId="1296" xr:uid="{00000000-0005-0000-0000-00001B050000}"/>
    <cellStyle name="SAPBEXHLevel0X 9" xfId="1297" xr:uid="{00000000-0005-0000-0000-00001C050000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1" xfId="1301" xr:uid="{00000000-0005-0000-0000-000020050000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3" xfId="1305" xr:uid="{00000000-0005-0000-0000-000024050000}"/>
    <cellStyle name="SAPBEXHLevel1 4" xfId="1306" xr:uid="{00000000-0005-0000-0000-000025050000}"/>
    <cellStyle name="SAPBEXHLevel1 5" xfId="1307" xr:uid="{00000000-0005-0000-0000-000026050000}"/>
    <cellStyle name="SAPBEXHLevel1 6" xfId="1308" xr:uid="{00000000-0005-0000-0000-000027050000}"/>
    <cellStyle name="SAPBEXHLevel1 7" xfId="1309" xr:uid="{00000000-0005-0000-0000-000028050000}"/>
    <cellStyle name="SAPBEXHLevel1 8" xfId="1310" xr:uid="{00000000-0005-0000-0000-000029050000}"/>
    <cellStyle name="SAPBEXHLevel1 9" xfId="1311" xr:uid="{00000000-0005-0000-0000-00002A050000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1" xfId="1315" xr:uid="{00000000-0005-0000-0000-00002E05000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3" xfId="1319" xr:uid="{00000000-0005-0000-0000-000032050000}"/>
    <cellStyle name="SAPBEXHLevel1X 4" xfId="1320" xr:uid="{00000000-0005-0000-0000-000033050000}"/>
    <cellStyle name="SAPBEXHLevel1X 5" xfId="1321" xr:uid="{00000000-0005-0000-0000-000034050000}"/>
    <cellStyle name="SAPBEXHLevel1X 6" xfId="1322" xr:uid="{00000000-0005-0000-0000-000035050000}"/>
    <cellStyle name="SAPBEXHLevel1X 7" xfId="1323" xr:uid="{00000000-0005-0000-0000-000036050000}"/>
    <cellStyle name="SAPBEXHLevel1X 8" xfId="1324" xr:uid="{00000000-0005-0000-0000-000037050000}"/>
    <cellStyle name="SAPBEXHLevel1X 9" xfId="1325" xr:uid="{00000000-0005-0000-0000-000038050000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1" xfId="1329" xr:uid="{00000000-0005-0000-0000-00003C050000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3" xfId="1333" xr:uid="{00000000-0005-0000-0000-000040050000}"/>
    <cellStyle name="SAPBEXHLevel2 4" xfId="1334" xr:uid="{00000000-0005-0000-0000-000041050000}"/>
    <cellStyle name="SAPBEXHLevel2 5" xfId="1335" xr:uid="{00000000-0005-0000-0000-000042050000}"/>
    <cellStyle name="SAPBEXHLevel2 6" xfId="1336" xr:uid="{00000000-0005-0000-0000-000043050000}"/>
    <cellStyle name="SAPBEXHLevel2 7" xfId="1337" xr:uid="{00000000-0005-0000-0000-000044050000}"/>
    <cellStyle name="SAPBEXHLevel2 8" xfId="1338" xr:uid="{00000000-0005-0000-0000-000045050000}"/>
    <cellStyle name="SAPBEXHLevel2 9" xfId="1339" xr:uid="{00000000-0005-0000-0000-000046050000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1" xfId="1343" xr:uid="{00000000-0005-0000-0000-00004A050000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3" xfId="1347" xr:uid="{00000000-0005-0000-0000-00004E050000}"/>
    <cellStyle name="SAPBEXHLevel2X 4" xfId="1348" xr:uid="{00000000-0005-0000-0000-00004F050000}"/>
    <cellStyle name="SAPBEXHLevel2X 5" xfId="1349" xr:uid="{00000000-0005-0000-0000-000050050000}"/>
    <cellStyle name="SAPBEXHLevel2X 6" xfId="1350" xr:uid="{00000000-0005-0000-0000-000051050000}"/>
    <cellStyle name="SAPBEXHLevel2X 7" xfId="1351" xr:uid="{00000000-0005-0000-0000-000052050000}"/>
    <cellStyle name="SAPBEXHLevel2X 8" xfId="1352" xr:uid="{00000000-0005-0000-0000-000053050000}"/>
    <cellStyle name="SAPBEXHLevel2X 9" xfId="1353" xr:uid="{00000000-0005-0000-0000-000054050000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1" xfId="1357" xr:uid="{00000000-0005-0000-0000-000058050000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3" xfId="1361" xr:uid="{00000000-0005-0000-0000-00005C050000}"/>
    <cellStyle name="SAPBEXHLevel3 4" xfId="1362" xr:uid="{00000000-0005-0000-0000-00005D050000}"/>
    <cellStyle name="SAPBEXHLevel3 5" xfId="1363" xr:uid="{00000000-0005-0000-0000-00005E050000}"/>
    <cellStyle name="SAPBEXHLevel3 6" xfId="1364" xr:uid="{00000000-0005-0000-0000-00005F050000}"/>
    <cellStyle name="SAPBEXHLevel3 7" xfId="1365" xr:uid="{00000000-0005-0000-0000-000060050000}"/>
    <cellStyle name="SAPBEXHLevel3 8" xfId="1366" xr:uid="{00000000-0005-0000-0000-000061050000}"/>
    <cellStyle name="SAPBEXHLevel3 9" xfId="1367" xr:uid="{00000000-0005-0000-0000-000062050000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1" xfId="1371" xr:uid="{00000000-0005-0000-0000-000066050000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3" xfId="1375" xr:uid="{00000000-0005-0000-0000-00006A050000}"/>
    <cellStyle name="SAPBEXHLevel3X 4" xfId="1376" xr:uid="{00000000-0005-0000-0000-00006B050000}"/>
    <cellStyle name="SAPBEXHLevel3X 5" xfId="1377" xr:uid="{00000000-0005-0000-0000-00006C050000}"/>
    <cellStyle name="SAPBEXHLevel3X 6" xfId="1378" xr:uid="{00000000-0005-0000-0000-00006D050000}"/>
    <cellStyle name="SAPBEXHLevel3X 7" xfId="1379" xr:uid="{00000000-0005-0000-0000-00006E050000}"/>
    <cellStyle name="SAPBEXHLevel3X 8" xfId="1380" xr:uid="{00000000-0005-0000-0000-00006F050000}"/>
    <cellStyle name="SAPBEXHLevel3X 9" xfId="1381" xr:uid="{00000000-0005-0000-0000-000070050000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resData" xfId="1398" xr:uid="{00000000-0005-0000-0000-000081050000}"/>
    <cellStyle name="SAPBEXresData 10" xfId="1399" xr:uid="{00000000-0005-0000-0000-000082050000}"/>
    <cellStyle name="SAPBEXresData 11" xfId="1400" xr:uid="{00000000-0005-0000-0000-000083050000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3" xfId="1404" xr:uid="{00000000-0005-0000-0000-000087050000}"/>
    <cellStyle name="SAPBEXresData 4" xfId="1405" xr:uid="{00000000-0005-0000-0000-000088050000}"/>
    <cellStyle name="SAPBEXresData 5" xfId="1406" xr:uid="{00000000-0005-0000-0000-000089050000}"/>
    <cellStyle name="SAPBEXresData 6" xfId="1407" xr:uid="{00000000-0005-0000-0000-00008A050000}"/>
    <cellStyle name="SAPBEXresData 7" xfId="1408" xr:uid="{00000000-0005-0000-0000-00008B050000}"/>
    <cellStyle name="SAPBEXresData 8" xfId="1409" xr:uid="{00000000-0005-0000-0000-00008C050000}"/>
    <cellStyle name="SAPBEXresData 9" xfId="1410" xr:uid="{00000000-0005-0000-0000-00008D050000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1" xfId="1414" xr:uid="{00000000-0005-0000-0000-000091050000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3" xfId="1418" xr:uid="{00000000-0005-0000-0000-000095050000}"/>
    <cellStyle name="SAPBEXresDataEmph 4" xfId="1419" xr:uid="{00000000-0005-0000-0000-000096050000}"/>
    <cellStyle name="SAPBEXresDataEmph 5" xfId="1420" xr:uid="{00000000-0005-0000-0000-000097050000}"/>
    <cellStyle name="SAPBEXresDataEmph 6" xfId="1421" xr:uid="{00000000-0005-0000-0000-000098050000}"/>
    <cellStyle name="SAPBEXresDataEmph 7" xfId="1422" xr:uid="{00000000-0005-0000-0000-000099050000}"/>
    <cellStyle name="SAPBEXresDataEmph 8" xfId="1423" xr:uid="{00000000-0005-0000-0000-00009A050000}"/>
    <cellStyle name="SAPBEXresDataEmph 9" xfId="1424" xr:uid="{00000000-0005-0000-0000-00009B050000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1" xfId="1428" xr:uid="{00000000-0005-0000-0000-00009F050000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3" xfId="1432" xr:uid="{00000000-0005-0000-0000-0000A3050000}"/>
    <cellStyle name="SAPBEXresItem 4" xfId="1433" xr:uid="{00000000-0005-0000-0000-0000A4050000}"/>
    <cellStyle name="SAPBEXresItem 5" xfId="1434" xr:uid="{00000000-0005-0000-0000-0000A5050000}"/>
    <cellStyle name="SAPBEXresItem 6" xfId="1435" xr:uid="{00000000-0005-0000-0000-0000A6050000}"/>
    <cellStyle name="SAPBEXresItem 7" xfId="1436" xr:uid="{00000000-0005-0000-0000-0000A7050000}"/>
    <cellStyle name="SAPBEXresItem 8" xfId="1437" xr:uid="{00000000-0005-0000-0000-0000A8050000}"/>
    <cellStyle name="SAPBEXresItem 9" xfId="1438" xr:uid="{00000000-0005-0000-0000-0000A9050000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1" xfId="1442" xr:uid="{00000000-0005-0000-0000-0000AD050000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3" xfId="1446" xr:uid="{00000000-0005-0000-0000-0000B1050000}"/>
    <cellStyle name="SAPBEXresItemX 4" xfId="1447" xr:uid="{00000000-0005-0000-0000-0000B2050000}"/>
    <cellStyle name="SAPBEXresItemX 5" xfId="1448" xr:uid="{00000000-0005-0000-0000-0000B3050000}"/>
    <cellStyle name="SAPBEXresItemX 6" xfId="1449" xr:uid="{00000000-0005-0000-0000-0000B4050000}"/>
    <cellStyle name="SAPBEXresItemX 7" xfId="1450" xr:uid="{00000000-0005-0000-0000-0000B5050000}"/>
    <cellStyle name="SAPBEXresItemX 8" xfId="1451" xr:uid="{00000000-0005-0000-0000-0000B6050000}"/>
    <cellStyle name="SAPBEXresItemX 9" xfId="1452" xr:uid="{00000000-0005-0000-0000-0000B7050000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1" xfId="1456" xr:uid="{00000000-0005-0000-0000-0000BB050000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3" xfId="1460" xr:uid="{00000000-0005-0000-0000-0000BF050000}"/>
    <cellStyle name="SAPBEXstdData 4" xfId="1461" xr:uid="{00000000-0005-0000-0000-0000C0050000}"/>
    <cellStyle name="SAPBEXstdData 5" xfId="1462" xr:uid="{00000000-0005-0000-0000-0000C1050000}"/>
    <cellStyle name="SAPBEXstdData 6" xfId="1463" xr:uid="{00000000-0005-0000-0000-0000C2050000}"/>
    <cellStyle name="SAPBEXstdData 7" xfId="1464" xr:uid="{00000000-0005-0000-0000-0000C3050000}"/>
    <cellStyle name="SAPBEXstdData 8" xfId="1465" xr:uid="{00000000-0005-0000-0000-0000C4050000}"/>
    <cellStyle name="SAPBEXstdData 9" xfId="1466" xr:uid="{00000000-0005-0000-0000-0000C5050000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1" xfId="1470" xr:uid="{00000000-0005-0000-0000-0000C9050000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3" xfId="1474" xr:uid="{00000000-0005-0000-0000-0000CD050000}"/>
    <cellStyle name="SAPBEXstdDataEmph 4" xfId="1475" xr:uid="{00000000-0005-0000-0000-0000CE050000}"/>
    <cellStyle name="SAPBEXstdDataEmph 5" xfId="1476" xr:uid="{00000000-0005-0000-0000-0000CF050000}"/>
    <cellStyle name="SAPBEXstdDataEmph 6" xfId="1477" xr:uid="{00000000-0005-0000-0000-0000D0050000}"/>
    <cellStyle name="SAPBEXstdDataEmph 7" xfId="1478" xr:uid="{00000000-0005-0000-0000-0000D1050000}"/>
    <cellStyle name="SAPBEXstdDataEmph 8" xfId="1479" xr:uid="{00000000-0005-0000-0000-0000D2050000}"/>
    <cellStyle name="SAPBEXstdDataEmph 9" xfId="1480" xr:uid="{00000000-0005-0000-0000-0000D3050000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1" xfId="1484" xr:uid="{00000000-0005-0000-0000-0000D7050000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3" xfId="1488" xr:uid="{00000000-0005-0000-0000-0000DB050000}"/>
    <cellStyle name="SAPBEXstdItem 4" xfId="1489" xr:uid="{00000000-0005-0000-0000-0000DC050000}"/>
    <cellStyle name="SAPBEXstdItem 5" xfId="1490" xr:uid="{00000000-0005-0000-0000-0000DD050000}"/>
    <cellStyle name="SAPBEXstdItem 6" xfId="1491" xr:uid="{00000000-0005-0000-0000-0000DE050000}"/>
    <cellStyle name="SAPBEXstdItem 7" xfId="1492" xr:uid="{00000000-0005-0000-0000-0000DF050000}"/>
    <cellStyle name="SAPBEXstdItem 8" xfId="1493" xr:uid="{00000000-0005-0000-0000-0000E0050000}"/>
    <cellStyle name="SAPBEXstdItem 9" xfId="1494" xr:uid="{00000000-0005-0000-0000-0000E1050000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1" xfId="1498" xr:uid="{00000000-0005-0000-0000-0000E5050000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3" xfId="1502" xr:uid="{00000000-0005-0000-0000-0000E9050000}"/>
    <cellStyle name="SAPBEXstdItemX 4" xfId="1503" xr:uid="{00000000-0005-0000-0000-0000EA050000}"/>
    <cellStyle name="SAPBEXstdItemX 5" xfId="1504" xr:uid="{00000000-0005-0000-0000-0000EB050000}"/>
    <cellStyle name="SAPBEXstdItemX 6" xfId="1505" xr:uid="{00000000-0005-0000-0000-0000EC050000}"/>
    <cellStyle name="SAPBEXstdItemX 7" xfId="1506" xr:uid="{00000000-0005-0000-0000-0000ED050000}"/>
    <cellStyle name="SAPBEXstdItemX 8" xfId="1507" xr:uid="{00000000-0005-0000-0000-0000EE050000}"/>
    <cellStyle name="SAPBEXstdItemX 9" xfId="1508" xr:uid="{00000000-0005-0000-0000-0000EF050000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1" xfId="1512" xr:uid="{00000000-0005-0000-0000-0000F3050000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3" xfId="1516" xr:uid="{00000000-0005-0000-0000-0000F7050000}"/>
    <cellStyle name="SAPBEXtitle 4" xfId="1517" xr:uid="{00000000-0005-0000-0000-0000F8050000}"/>
    <cellStyle name="SAPBEXtitle 5" xfId="1518" xr:uid="{00000000-0005-0000-0000-0000F9050000}"/>
    <cellStyle name="SAPBEXtitle 6" xfId="1519" xr:uid="{00000000-0005-0000-0000-0000FA050000}"/>
    <cellStyle name="SAPBEXtitle 7" xfId="1520" xr:uid="{00000000-0005-0000-0000-0000FB050000}"/>
    <cellStyle name="SAPBEXtitle 8" xfId="1521" xr:uid="{00000000-0005-0000-0000-0000FC050000}"/>
    <cellStyle name="SAPBEXtitle 9" xfId="1522" xr:uid="{00000000-0005-0000-0000-0000FD050000}"/>
    <cellStyle name="SAPBEXunassignedItem" xfId="1523" xr:uid="{00000000-0005-0000-0000-0000FE050000}"/>
    <cellStyle name="SAPBEXunassignedItem 2" xfId="1524" xr:uid="{00000000-0005-0000-0000-0000FF050000}"/>
    <cellStyle name="SAPBEXunassignedItem 3" xfId="1525" xr:uid="{00000000-0005-0000-0000-000000060000}"/>
    <cellStyle name="SAPBEXunassignedItem 4" xfId="1526" xr:uid="{00000000-0005-0000-0000-000001060000}"/>
    <cellStyle name="SAPBEXunassignedItem 5" xfId="1527" xr:uid="{00000000-0005-0000-0000-000002060000}"/>
    <cellStyle name="SAPBEXundefined" xfId="1528" xr:uid="{00000000-0005-0000-0000-000003060000}"/>
    <cellStyle name="SAPBEXundefined 10" xfId="1529" xr:uid="{00000000-0005-0000-0000-000004060000}"/>
    <cellStyle name="SAPBEXundefined 11" xfId="1530" xr:uid="{00000000-0005-0000-0000-000005060000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3" xfId="1534" xr:uid="{00000000-0005-0000-0000-000009060000}"/>
    <cellStyle name="SAPBEXundefined 4" xfId="1535" xr:uid="{00000000-0005-0000-0000-00000A060000}"/>
    <cellStyle name="SAPBEXundefined 5" xfId="1536" xr:uid="{00000000-0005-0000-0000-00000B060000}"/>
    <cellStyle name="SAPBEXundefined 6" xfId="1537" xr:uid="{00000000-0005-0000-0000-00000C060000}"/>
    <cellStyle name="SAPBEXundefined 7" xfId="1538" xr:uid="{00000000-0005-0000-0000-00000D060000}"/>
    <cellStyle name="SAPBEXundefined 8" xfId="1539" xr:uid="{00000000-0005-0000-0000-00000E060000}"/>
    <cellStyle name="SAPBEXundefined 9" xfId="1540" xr:uid="{00000000-0005-0000-0000-00000F060000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2" xfId="1660" xr:uid="{00000000-0005-0000-0000-000086060000}"/>
    <cellStyle name="Total 2 2" xfId="1661" xr:uid="{00000000-0005-0000-0000-000087060000}"/>
    <cellStyle name="Total 2 3" xfId="1662" xr:uid="{00000000-0005-0000-0000-000088060000}"/>
    <cellStyle name="Total 2 4" xfId="1663" xr:uid="{00000000-0005-0000-0000-000089060000}"/>
    <cellStyle name="Total 2 5" xfId="1664" xr:uid="{00000000-0005-0000-0000-00008A060000}"/>
    <cellStyle name="Total 2 6" xfId="1665" xr:uid="{00000000-0005-0000-0000-00008B060000}"/>
    <cellStyle name="Total 3" xfId="1666" xr:uid="{00000000-0005-0000-0000-00008C060000}"/>
    <cellStyle name="Total 3 2" xfId="1667" xr:uid="{00000000-0005-0000-0000-00008D060000}"/>
    <cellStyle name="Total 3 3" xfId="1668" xr:uid="{00000000-0005-0000-0000-00008E060000}"/>
    <cellStyle name="Total 3 4" xfId="1669" xr:uid="{00000000-0005-0000-0000-00008F060000}"/>
    <cellStyle name="Total 3 5" xfId="1670" xr:uid="{00000000-0005-0000-0000-000090060000}"/>
    <cellStyle name="Total 4" xfId="1671" xr:uid="{00000000-0005-0000-0000-000091060000}"/>
    <cellStyle name="Total 4 2" xfId="1672" xr:uid="{00000000-0005-0000-0000-000092060000}"/>
    <cellStyle name="Total 4 3" xfId="1673" xr:uid="{00000000-0005-0000-0000-000093060000}"/>
    <cellStyle name="Total 4 4" xfId="1674" xr:uid="{00000000-0005-0000-0000-000094060000}"/>
    <cellStyle name="Total 4 5" xfId="1675" xr:uid="{00000000-0005-0000-0000-000095060000}"/>
    <cellStyle name="Total 5" xfId="1676" xr:uid="{00000000-0005-0000-0000-000096060000}"/>
    <cellStyle name="Total 5 2" xfId="1677" xr:uid="{00000000-0005-0000-0000-000097060000}"/>
    <cellStyle name="Total 5 3" xfId="1678" xr:uid="{00000000-0005-0000-0000-000098060000}"/>
    <cellStyle name="Total 5 4" xfId="1679" xr:uid="{00000000-0005-0000-0000-000099060000}"/>
    <cellStyle name="Total 5 5" xfId="1680" xr:uid="{00000000-0005-0000-0000-00009A060000}"/>
    <cellStyle name="Total 6" xfId="1681" xr:uid="{00000000-0005-0000-0000-00009B060000}"/>
    <cellStyle name="Total 7" xfId="1682" xr:uid="{00000000-0005-0000-0000-00009C060000}"/>
    <cellStyle name="Total 8" xfId="1683" xr:uid="{00000000-0005-0000-0000-00009D060000}"/>
    <cellStyle name="Total 9" xfId="1684" xr:uid="{00000000-0005-0000-0000-00009E060000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 Rates</a:t>
            </a:r>
            <a:endParaRPr lang="es-CL" sz="1200" b="1" baseline="0">
              <a:solidFill>
                <a:srgbClr val="44546A"/>
              </a:solidFill>
            </a:endParaRP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0-4F98-BAE6-149AB5B5D014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50-4F98-BAE6-149AB5B5D014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Fixxed;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850-4F98-BAE6-149AB5B5D014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850-4F98-BAE6-149AB5B5D01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'[2]Deuda Financiera'!$H$13:$H$14</c:f>
              <c:numCache>
                <c:formatCode>General</c:formatCode>
                <c:ptCount val="2"/>
                <c:pt idx="0">
                  <c:v>1372098308</c:v>
                </c:pt>
                <c:pt idx="1">
                  <c:v>64545755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50-4F98-BAE6-149AB5B5D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Composition by Instruments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7C-4F7D-A253-182CE1E556A4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7C-4F7D-A253-182CE1E556A4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7C-4F7D-A253-182CE1E556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7C-4F7D-A253-182CE1E556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7C-4F7D-A253-182CE1E556A4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Promissory Notes</a:t>
                    </a:r>
                    <a:r>
                      <a:rPr lang="en-US" baseline="0"/>
                      <a:t>
</a:t>
                    </a:r>
                    <a:fld id="{B27E1885-4BB2-4DE3-9011-07BBEA5C3B76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97C-4F7D-A253-182CE1E556A4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Bonds
</a:t>
                    </a:r>
                    <a:fld id="{E0791509-0F49-4919-A2BB-26EF43FC9EDF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97C-4F7D-A253-182CE1E556A4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Loans</a:t>
                    </a:r>
                    <a:r>
                      <a:rPr lang="en-US" baseline="0"/>
                      <a:t>
</a:t>
                    </a:r>
                    <a:fld id="{1C681FE3-0841-4772-A818-141C05146DDC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97C-4F7D-A253-182CE1E556A4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Lease</a:t>
                    </a:r>
                  </a:p>
                  <a:p>
                    <a:r>
                      <a:rPr lang="en-US"/>
                      <a:t>Liabilities</a:t>
                    </a:r>
                    <a:r>
                      <a:rPr lang="en-US" baseline="0"/>
                      <a:t>
</a:t>
                    </a:r>
                    <a:fld id="{5A9B2B30-995B-4894-A6F2-B9B66D68CABD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97C-4F7D-A253-182CE1E556A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'[2]Deuda Financiera'!$C$13:$C$16</c:f>
              <c:numCache>
                <c:formatCode>General</c:formatCode>
                <c:ptCount val="4"/>
                <c:pt idx="0">
                  <c:v>0.113</c:v>
                </c:pt>
                <c:pt idx="1">
                  <c:v>0.81599999999999995</c:v>
                </c:pt>
                <c:pt idx="2">
                  <c:v>6.6000000000000003E-2</c:v>
                </c:pt>
                <c:pt idx="3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7C-4F7D-A253-182CE1E556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35</xdr:row>
      <xdr:rowOff>161925</xdr:rowOff>
    </xdr:from>
    <xdr:to>
      <xdr:col>4</xdr:col>
      <xdr:colOff>571500</xdr:colOff>
      <xdr:row>36</xdr:row>
      <xdr:rowOff>38100</xdr:rowOff>
    </xdr:to>
    <xdr:cxnSp macro="">
      <xdr:nvCxnSpPr>
        <xdr:cNvPr id="8" name="Conector: angular 7">
          <a:extLst>
            <a:ext uri="{FF2B5EF4-FFF2-40B4-BE49-F238E27FC236}">
              <a16:creationId xmlns:a16="http://schemas.microsoft.com/office/drawing/2014/main" id="{870898C2-C3F3-064C-555D-E37B3B63AC31}"/>
            </a:ext>
          </a:extLst>
        </xdr:cNvPr>
        <xdr:cNvCxnSpPr/>
      </xdr:nvCxnSpPr>
      <xdr:spPr>
        <a:xfrm flipV="1">
          <a:off x="5276850" y="6657975"/>
          <a:ext cx="466725" cy="666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95251</xdr:colOff>
      <xdr:row>19</xdr:row>
      <xdr:rowOff>9524</xdr:rowOff>
    </xdr:from>
    <xdr:to>
      <xdr:col>11</xdr:col>
      <xdr:colOff>1343025</xdr:colOff>
      <xdr:row>41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577BF0-17F8-4621-B226-0D53D2A635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83003</xdr:colOff>
      <xdr:row>19</xdr:row>
      <xdr:rowOff>54426</xdr:rowOff>
    </xdr:from>
    <xdr:to>
      <xdr:col>6</xdr:col>
      <xdr:colOff>690789</xdr:colOff>
      <xdr:row>41</xdr:row>
      <xdr:rowOff>190499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F314C9F-8609-41BD-A1DB-51AF10338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E&#176;F&#176;\2025\II%20Trimestre\03%20An&#225;lisis%20Razonado\AA\Tablas%20an&#225;lisis%20razonado%20AA_2T25.xlsx" TargetMode="External"/><Relationship Id="rId1" Type="http://schemas.openxmlformats.org/officeDocument/2006/relationships/externalLinkPath" Target="file:///H:\E&#176;F&#176;\2025\II%20Trimestre\03%20An&#225;lisis%20Razonado\AA\Tablas%20an&#225;lisis%20razonado%20AA_2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Anualizados"/>
      <sheetName val="Resultado"/>
      <sheetName val="Balance"/>
      <sheetName val="Flujo"/>
      <sheetName val="Valor acción"/>
    </sheetNames>
    <sheetDataSet>
      <sheetData sheetId="0"/>
      <sheetData sheetId="1"/>
      <sheetData sheetId="2"/>
      <sheetData sheetId="3"/>
      <sheetData sheetId="4"/>
      <sheetData sheetId="5">
        <row r="3">
          <cell r="E3">
            <v>21306063</v>
          </cell>
        </row>
        <row r="13">
          <cell r="B13" t="str">
            <v>AFRs</v>
          </cell>
          <cell r="C13">
            <v>0.113</v>
          </cell>
          <cell r="F13" t="str">
            <v>Fija</v>
          </cell>
          <cell r="H13">
            <v>1372098308</v>
          </cell>
        </row>
        <row r="14">
          <cell r="B14" t="str">
            <v>Bonos</v>
          </cell>
          <cell r="C14">
            <v>0.81599999999999995</v>
          </cell>
          <cell r="F14" t="str">
            <v>Variable</v>
          </cell>
          <cell r="H14">
            <v>64545755</v>
          </cell>
        </row>
        <row r="15">
          <cell r="B15" t="str">
            <v>Préstamos</v>
          </cell>
          <cell r="C15">
            <v>6.6000000000000003E-2</v>
          </cell>
        </row>
        <row r="16">
          <cell r="B16" t="str">
            <v>Pasivo por arrendamientos</v>
          </cell>
          <cell r="C16">
            <v>5.0000000000000001E-3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3C3A8-E3F9-460D-BE06-1DDDC1B7E75C}">
  <sheetPr>
    <tabColor rgb="FFFF0000"/>
  </sheetPr>
  <dimension ref="B1:Q42"/>
  <sheetViews>
    <sheetView workbookViewId="0">
      <selection activeCell="J19" sqref="J19"/>
    </sheetView>
  </sheetViews>
  <sheetFormatPr baseColWidth="10" defaultColWidth="11.44140625" defaultRowHeight="13.8"/>
  <cols>
    <col min="1" max="1" width="11.44140625" style="26"/>
    <col min="2" max="2" width="27.33203125" style="26" bestFit="1" customWidth="1"/>
    <col min="3" max="5" width="11.44140625" style="26"/>
    <col min="6" max="6" width="10.5546875" style="26" customWidth="1"/>
    <col min="7" max="16384" width="11.44140625" style="26"/>
  </cols>
  <sheetData>
    <row r="1" spans="2:17">
      <c r="K1" s="26">
        <v>2024</v>
      </c>
      <c r="O1" s="26">
        <v>2023</v>
      </c>
    </row>
    <row r="2" spans="2:17" ht="14.4" thickBot="1">
      <c r="B2" s="43" t="s">
        <v>46</v>
      </c>
      <c r="C2" s="50" t="s">
        <v>48</v>
      </c>
      <c r="D2" s="50" t="s">
        <v>49</v>
      </c>
      <c r="E2" s="50" t="s">
        <v>5</v>
      </c>
      <c r="F2" s="50" t="s">
        <v>50</v>
      </c>
      <c r="J2" s="26" t="s">
        <v>53</v>
      </c>
      <c r="K2" s="26" t="s">
        <v>54</v>
      </c>
      <c r="L2" s="26" t="s">
        <v>56</v>
      </c>
      <c r="O2" s="26" t="s">
        <v>53</v>
      </c>
      <c r="P2" s="26" t="s">
        <v>54</v>
      </c>
      <c r="Q2" s="26" t="s">
        <v>56</v>
      </c>
    </row>
    <row r="3" spans="2:17">
      <c r="B3" s="22" t="s">
        <v>4</v>
      </c>
      <c r="C3" s="94">
        <f>+L3</f>
        <v>37815480</v>
      </c>
      <c r="D3" s="94">
        <f>+Q3</f>
        <v>8078802</v>
      </c>
      <c r="E3" s="7">
        <f t="shared" ref="E3:E13" si="0">IFERROR((ROUND(+F3/D3,3)),0)</f>
        <v>3.681</v>
      </c>
      <c r="F3" s="94">
        <f t="shared" ref="F3:F13" si="1">+C3-D3</f>
        <v>29736678</v>
      </c>
      <c r="J3" s="94">
        <f>+Results!C4</f>
        <v>520857684</v>
      </c>
      <c r="K3" s="94">
        <f>+C22</f>
        <v>483042204</v>
      </c>
      <c r="L3" s="94">
        <f>+J3-K3</f>
        <v>37815480</v>
      </c>
      <c r="M3" s="94"/>
      <c r="N3" s="94"/>
      <c r="O3" s="94">
        <f>+Results!D4</f>
        <v>483314321</v>
      </c>
      <c r="P3" s="94">
        <f t="shared" ref="P3:P8" si="2">+D22</f>
        <v>475235519</v>
      </c>
      <c r="Q3" s="94">
        <f>+O3-P3</f>
        <v>8078802</v>
      </c>
    </row>
    <row r="4" spans="2:17">
      <c r="B4" s="22" t="s">
        <v>6</v>
      </c>
      <c r="C4" s="94">
        <f>+L4</f>
        <v>-18660649</v>
      </c>
      <c r="D4" s="94">
        <f>+Q4</f>
        <v>-4053060</v>
      </c>
      <c r="E4" s="7">
        <f t="shared" si="0"/>
        <v>3.6040000000000001</v>
      </c>
      <c r="F4" s="94">
        <f t="shared" si="1"/>
        <v>-14607589</v>
      </c>
      <c r="J4" s="94">
        <f>+Results!C5</f>
        <v>-268166397</v>
      </c>
      <c r="K4" s="94">
        <f>+C23</f>
        <v>-249505748</v>
      </c>
      <c r="L4" s="94">
        <f t="shared" ref="L4:L13" si="3">+J4-K4</f>
        <v>-18660649</v>
      </c>
      <c r="M4" s="94"/>
      <c r="N4" s="94"/>
      <c r="O4" s="94">
        <f>+Results!D5</f>
        <v>-249505748</v>
      </c>
      <c r="P4" s="94">
        <f t="shared" si="2"/>
        <v>-245452688</v>
      </c>
      <c r="Q4" s="94">
        <f t="shared" ref="Q4:Q13" si="4">+O4-P4</f>
        <v>-4053060</v>
      </c>
    </row>
    <row r="5" spans="2:17">
      <c r="B5" s="44" t="s">
        <v>7</v>
      </c>
      <c r="C5" s="95">
        <f>+C4+C3</f>
        <v>19154831</v>
      </c>
      <c r="D5" s="95">
        <f>+D4+D3</f>
        <v>4025742</v>
      </c>
      <c r="E5" s="9">
        <f t="shared" si="0"/>
        <v>3.758</v>
      </c>
      <c r="F5" s="95">
        <f t="shared" si="1"/>
        <v>15129089</v>
      </c>
      <c r="J5" s="94">
        <f>+Results!C6</f>
        <v>252691287</v>
      </c>
      <c r="K5" s="95">
        <f>+K4+K3</f>
        <v>233536456</v>
      </c>
      <c r="L5" s="94">
        <f t="shared" si="3"/>
        <v>19154831</v>
      </c>
      <c r="M5" s="94"/>
      <c r="N5" s="94"/>
      <c r="O5" s="94">
        <f>+Results!D6</f>
        <v>233808573</v>
      </c>
      <c r="P5" s="94">
        <f t="shared" si="2"/>
        <v>229782831</v>
      </c>
      <c r="Q5" s="94">
        <f t="shared" si="4"/>
        <v>4025742</v>
      </c>
    </row>
    <row r="6" spans="2:17">
      <c r="B6" s="22" t="s">
        <v>8</v>
      </c>
      <c r="C6" s="94">
        <f>+L6</f>
        <v>-3993785</v>
      </c>
      <c r="D6" s="94">
        <f>+Q6</f>
        <v>-4230026</v>
      </c>
      <c r="E6" s="7">
        <f t="shared" si="0"/>
        <v>-5.6000000000000001E-2</v>
      </c>
      <c r="F6" s="94">
        <f t="shared" si="1"/>
        <v>236241</v>
      </c>
      <c r="J6" s="94">
        <f>+Results!C7</f>
        <v>-64798028</v>
      </c>
      <c r="K6" s="94">
        <f>+C25</f>
        <v>-60804243</v>
      </c>
      <c r="L6" s="94">
        <f t="shared" si="3"/>
        <v>-3993785</v>
      </c>
      <c r="M6" s="94"/>
      <c r="N6" s="94"/>
      <c r="O6" s="94">
        <f>+Results!D7</f>
        <v>-60804243</v>
      </c>
      <c r="P6" s="94">
        <f t="shared" si="2"/>
        <v>-56574217</v>
      </c>
      <c r="Q6" s="94">
        <f t="shared" si="4"/>
        <v>-4230026</v>
      </c>
    </row>
    <row r="7" spans="2:17">
      <c r="B7" s="44" t="s">
        <v>9</v>
      </c>
      <c r="C7" s="95">
        <f>+C6+C5</f>
        <v>15161046</v>
      </c>
      <c r="D7" s="95">
        <f>+D6+D5</f>
        <v>-204284</v>
      </c>
      <c r="E7" s="9">
        <f t="shared" si="0"/>
        <v>-75.215999999999994</v>
      </c>
      <c r="F7" s="95">
        <f t="shared" si="1"/>
        <v>15365330</v>
      </c>
      <c r="J7" s="95">
        <f>+Results!C8</f>
        <v>187893259</v>
      </c>
      <c r="K7" s="95">
        <f>+K6+K5</f>
        <v>172732213</v>
      </c>
      <c r="L7" s="94">
        <f t="shared" si="3"/>
        <v>15161046</v>
      </c>
      <c r="M7" s="94"/>
      <c r="N7" s="94"/>
      <c r="O7" s="94">
        <f>+Results!D8</f>
        <v>173004330</v>
      </c>
      <c r="P7" s="94">
        <f t="shared" si="2"/>
        <v>173208614</v>
      </c>
      <c r="Q7" s="94">
        <f t="shared" si="4"/>
        <v>-204284</v>
      </c>
    </row>
    <row r="8" spans="2:17">
      <c r="B8" s="22" t="s">
        <v>25</v>
      </c>
      <c r="C8" s="94">
        <f>+L8</f>
        <v>-5183619</v>
      </c>
      <c r="D8" s="94">
        <f>+Q8</f>
        <v>3739098</v>
      </c>
      <c r="E8" s="7">
        <f t="shared" si="0"/>
        <v>-2.3860000000000001</v>
      </c>
      <c r="F8" s="94">
        <f t="shared" si="1"/>
        <v>-8922717</v>
      </c>
      <c r="J8" s="94">
        <f>+Results!C9</f>
        <v>-2946528</v>
      </c>
      <c r="K8" s="94">
        <f>+C27</f>
        <v>2237091</v>
      </c>
      <c r="L8" s="94">
        <f>+J8-K8</f>
        <v>-5183619</v>
      </c>
      <c r="M8" s="94"/>
      <c r="N8" s="94"/>
      <c r="O8" s="94">
        <f>+Results!D9</f>
        <v>1964974</v>
      </c>
      <c r="P8" s="94">
        <f t="shared" si="2"/>
        <v>-1774124</v>
      </c>
      <c r="Q8" s="94">
        <f t="shared" si="4"/>
        <v>3739098</v>
      </c>
    </row>
    <row r="9" spans="2:17" hidden="1">
      <c r="B9" s="22" t="s">
        <v>51</v>
      </c>
      <c r="C9" s="94">
        <f>+L9</f>
        <v>0</v>
      </c>
      <c r="D9" s="94">
        <f>+Q9</f>
        <v>0</v>
      </c>
      <c r="E9" s="7"/>
      <c r="F9" s="94">
        <f t="shared" si="1"/>
        <v>0</v>
      </c>
      <c r="J9" s="94">
        <f>+Results!C10</f>
        <v>0</v>
      </c>
      <c r="K9" s="26">
        <v>0</v>
      </c>
      <c r="L9" s="94">
        <f t="shared" si="3"/>
        <v>0</v>
      </c>
      <c r="M9" s="94"/>
      <c r="N9" s="94"/>
      <c r="O9" s="94">
        <f>+Results!D10</f>
        <v>0</v>
      </c>
      <c r="Q9" s="94">
        <f t="shared" si="4"/>
        <v>0</v>
      </c>
    </row>
    <row r="10" spans="2:17">
      <c r="B10" s="22" t="s">
        <v>10</v>
      </c>
      <c r="C10" s="94">
        <f>+L10</f>
        <v>-4932577</v>
      </c>
      <c r="D10" s="94">
        <f>+Q10</f>
        <v>-9537694</v>
      </c>
      <c r="E10" s="7">
        <f t="shared" si="0"/>
        <v>-0.48299999999999998</v>
      </c>
      <c r="F10" s="94">
        <f t="shared" si="1"/>
        <v>4605117</v>
      </c>
      <c r="J10" s="94">
        <f>+Results!C11</f>
        <v>-65627934</v>
      </c>
      <c r="K10" s="94">
        <f>+C28</f>
        <v>-60695357</v>
      </c>
      <c r="L10" s="94">
        <f t="shared" si="3"/>
        <v>-4932577</v>
      </c>
      <c r="M10" s="94"/>
      <c r="N10" s="94"/>
      <c r="O10" s="94">
        <f>+Results!D11</f>
        <v>-60695357</v>
      </c>
      <c r="P10" s="94">
        <f>+D28</f>
        <v>-51157663</v>
      </c>
      <c r="Q10" s="94">
        <f t="shared" si="4"/>
        <v>-9537694</v>
      </c>
    </row>
    <row r="11" spans="2:17">
      <c r="B11" s="22" t="s">
        <v>17</v>
      </c>
      <c r="C11" s="94">
        <f>+L11</f>
        <v>726163</v>
      </c>
      <c r="D11" s="94">
        <f>+Q11</f>
        <v>796287</v>
      </c>
      <c r="E11" s="7">
        <f t="shared" si="0"/>
        <v>-8.7999999999999995E-2</v>
      </c>
      <c r="F11" s="94">
        <f t="shared" si="1"/>
        <v>-70124</v>
      </c>
      <c r="J11" s="94">
        <f>+Results!C12</f>
        <v>-23609370</v>
      </c>
      <c r="K11" s="94">
        <f>+C29</f>
        <v>-24335533</v>
      </c>
      <c r="L11" s="94">
        <f t="shared" si="3"/>
        <v>726163</v>
      </c>
      <c r="M11" s="94"/>
      <c r="N11" s="94"/>
      <c r="O11" s="94">
        <f>+Results!D12</f>
        <v>-24335533</v>
      </c>
      <c r="P11" s="94">
        <f>+D29</f>
        <v>-25131820</v>
      </c>
      <c r="Q11" s="94">
        <f t="shared" si="4"/>
        <v>796287</v>
      </c>
    </row>
    <row r="12" spans="2:17">
      <c r="B12" s="22" t="s">
        <v>52</v>
      </c>
      <c r="C12" s="94">
        <f>+L12</f>
        <v>-2945531</v>
      </c>
      <c r="D12" s="94">
        <f>+Q12</f>
        <v>2534737</v>
      </c>
      <c r="E12" s="7">
        <f t="shared" si="0"/>
        <v>-2.1619999999999999</v>
      </c>
      <c r="F12" s="94">
        <f t="shared" si="1"/>
        <v>-5480268</v>
      </c>
      <c r="J12" s="94">
        <f>+Results!C13</f>
        <v>-48554491</v>
      </c>
      <c r="K12" s="94">
        <f>+C30</f>
        <v>-45608960</v>
      </c>
      <c r="L12" s="94">
        <f t="shared" si="3"/>
        <v>-2945531</v>
      </c>
      <c r="M12" s="94"/>
      <c r="N12" s="94"/>
      <c r="O12" s="94">
        <f>+Results!D13</f>
        <v>-45608960</v>
      </c>
      <c r="P12" s="94">
        <f>+D30</f>
        <v>-48143697</v>
      </c>
      <c r="Q12" s="94">
        <f t="shared" si="4"/>
        <v>2534737</v>
      </c>
    </row>
    <row r="13" spans="2:17">
      <c r="B13" s="44" t="s">
        <v>11</v>
      </c>
      <c r="C13" s="95">
        <f>SUM(C7:C12)</f>
        <v>2825482</v>
      </c>
      <c r="D13" s="95">
        <f>SUM(D7:D12)</f>
        <v>-2671856</v>
      </c>
      <c r="E13" s="9">
        <f t="shared" si="0"/>
        <v>-2.0569999999999999</v>
      </c>
      <c r="F13" s="95">
        <f t="shared" si="1"/>
        <v>5497338</v>
      </c>
      <c r="J13" s="95">
        <f>SUM(J7:J12)</f>
        <v>47154936</v>
      </c>
      <c r="K13" s="95">
        <f>SUM(K7:K12)</f>
        <v>44329454</v>
      </c>
      <c r="L13" s="94">
        <f t="shared" si="3"/>
        <v>2825482</v>
      </c>
      <c r="M13" s="26" t="s">
        <v>57</v>
      </c>
      <c r="O13" s="94">
        <f>+Results!D14</f>
        <v>44329454</v>
      </c>
      <c r="P13" s="94">
        <f>+D31</f>
        <v>47001310</v>
      </c>
      <c r="Q13" s="94">
        <f t="shared" si="4"/>
        <v>-2671856</v>
      </c>
    </row>
    <row r="14" spans="2:17">
      <c r="B14" s="119"/>
      <c r="C14"/>
      <c r="D14"/>
      <c r="E14"/>
      <c r="F14"/>
      <c r="G14"/>
    </row>
    <row r="20" spans="2:6">
      <c r="B20" s="26" t="s">
        <v>55</v>
      </c>
    </row>
    <row r="21" spans="2:6" ht="14.4" thickBot="1">
      <c r="B21" s="43" t="s">
        <v>18</v>
      </c>
      <c r="C21" s="96">
        <v>45536</v>
      </c>
      <c r="D21" s="96">
        <v>45170</v>
      </c>
      <c r="E21" s="50" t="s">
        <v>26</v>
      </c>
      <c r="F21" s="49" t="s">
        <v>45</v>
      </c>
    </row>
    <row r="22" spans="2:6">
      <c r="B22" s="22" t="s">
        <v>19</v>
      </c>
      <c r="C22" s="16">
        <v>483042204</v>
      </c>
      <c r="D22" s="16">
        <v>475235519</v>
      </c>
      <c r="E22" s="91">
        <v>1.6E-2</v>
      </c>
      <c r="F22" s="16">
        <v>7806685</v>
      </c>
    </row>
    <row r="23" spans="2:6">
      <c r="B23" s="22" t="s">
        <v>20</v>
      </c>
      <c r="C23" s="16">
        <v>-249505748</v>
      </c>
      <c r="D23" s="16">
        <v>-245452688</v>
      </c>
      <c r="E23" s="91">
        <v>1.7000000000000001E-2</v>
      </c>
      <c r="F23" s="16">
        <v>-4053060</v>
      </c>
    </row>
    <row r="24" spans="2:6">
      <c r="B24" s="44" t="s">
        <v>7</v>
      </c>
      <c r="C24" s="24">
        <v>233536456</v>
      </c>
      <c r="D24" s="24">
        <v>229782831</v>
      </c>
      <c r="E24" s="98">
        <v>1.6E-2</v>
      </c>
      <c r="F24" s="16">
        <v>3753625</v>
      </c>
    </row>
    <row r="25" spans="2:6">
      <c r="B25" s="22" t="s">
        <v>0</v>
      </c>
      <c r="C25" s="16">
        <v>-60804243</v>
      </c>
      <c r="D25" s="16">
        <v>-56574217</v>
      </c>
      <c r="E25" s="91">
        <v>7.4999999999999997E-2</v>
      </c>
      <c r="F25" s="16">
        <v>-4230026</v>
      </c>
    </row>
    <row r="26" spans="2:6">
      <c r="B26" s="44" t="s">
        <v>21</v>
      </c>
      <c r="C26" s="24">
        <v>172732213</v>
      </c>
      <c r="D26" s="24">
        <v>173208614</v>
      </c>
      <c r="E26" s="98">
        <v>-3.0000000000000001E-3</v>
      </c>
      <c r="F26" s="24">
        <v>-476401</v>
      </c>
    </row>
    <row r="27" spans="2:6">
      <c r="B27" s="22" t="s">
        <v>22</v>
      </c>
      <c r="C27" s="16">
        <v>2237091</v>
      </c>
      <c r="D27" s="16">
        <v>-1774124</v>
      </c>
      <c r="E27" s="120" t="s">
        <v>43</v>
      </c>
      <c r="F27" s="16">
        <v>4011215</v>
      </c>
    </row>
    <row r="28" spans="2:6">
      <c r="B28" s="22" t="s">
        <v>23</v>
      </c>
      <c r="C28" s="16">
        <v>-60695357</v>
      </c>
      <c r="D28" s="16">
        <v>-51157663</v>
      </c>
      <c r="E28" s="91">
        <v>0.186</v>
      </c>
      <c r="F28" s="16">
        <v>-9537694</v>
      </c>
    </row>
    <row r="29" spans="2:6">
      <c r="B29" s="22" t="s">
        <v>17</v>
      </c>
      <c r="C29" s="16">
        <v>-24335533</v>
      </c>
      <c r="D29" s="16">
        <v>-25131820</v>
      </c>
      <c r="E29" s="98">
        <v>-3.2000000000000001E-2</v>
      </c>
      <c r="F29" s="16">
        <v>796287</v>
      </c>
    </row>
    <row r="30" spans="2:6">
      <c r="B30" s="22" t="s">
        <v>52</v>
      </c>
      <c r="C30" s="16">
        <v>-45608960</v>
      </c>
      <c r="D30" s="16">
        <v>-48143697</v>
      </c>
      <c r="E30" s="91">
        <v>-5.2999999999999999E-2</v>
      </c>
      <c r="F30" s="16">
        <v>2534737</v>
      </c>
    </row>
    <row r="31" spans="2:6">
      <c r="B31" s="44" t="s">
        <v>24</v>
      </c>
      <c r="C31" s="24">
        <v>44329454</v>
      </c>
      <c r="D31" s="24">
        <v>47001310</v>
      </c>
      <c r="E31" s="98">
        <v>-5.7000000000000002E-2</v>
      </c>
      <c r="F31" s="24">
        <v>-2671856</v>
      </c>
    </row>
    <row r="35" spans="2:6" ht="14.4" thickBot="1">
      <c r="B35" s="43" t="s">
        <v>47</v>
      </c>
      <c r="C35" s="50" t="s">
        <v>58</v>
      </c>
      <c r="D35" s="50" t="s">
        <v>59</v>
      </c>
      <c r="E35" s="49" t="s">
        <v>26</v>
      </c>
      <c r="F35" s="49" t="s">
        <v>50</v>
      </c>
    </row>
    <row r="36" spans="2:6">
      <c r="B36" s="93" t="s">
        <v>39</v>
      </c>
      <c r="C36" s="94" t="e">
        <f>+#REF!</f>
        <v>#REF!</v>
      </c>
      <c r="D36" s="94" t="e">
        <f>+#REF!</f>
        <v>#REF!</v>
      </c>
      <c r="E36" s="9">
        <f>IFERROR((ROUND(+F36/D36,3)),0)</f>
        <v>0</v>
      </c>
      <c r="F36" s="94" t="e">
        <f t="shared" ref="F36:F42" si="5">+C36-D36</f>
        <v>#REF!</v>
      </c>
    </row>
    <row r="37" spans="2:6">
      <c r="B37" s="93" t="s">
        <v>40</v>
      </c>
      <c r="C37" s="94" t="e">
        <f>+#REF!</f>
        <v>#REF!</v>
      </c>
      <c r="D37" s="94" t="e">
        <f>+#REF!</f>
        <v>#REF!</v>
      </c>
      <c r="E37" s="9">
        <f t="shared" ref="E37:E42" si="6">IFERROR((ROUND(+F37/D37,3)),0)</f>
        <v>0</v>
      </c>
      <c r="F37" s="94" t="e">
        <f t="shared" si="5"/>
        <v>#REF!</v>
      </c>
    </row>
    <row r="38" spans="2:6">
      <c r="B38" s="93" t="s">
        <v>41</v>
      </c>
      <c r="C38" s="94" t="e">
        <f>+#REF!</f>
        <v>#REF!</v>
      </c>
      <c r="D38" s="94" t="e">
        <f>+#REF!</f>
        <v>#REF!</v>
      </c>
      <c r="E38" s="9">
        <f t="shared" si="6"/>
        <v>0</v>
      </c>
      <c r="F38" s="94" t="e">
        <f t="shared" si="5"/>
        <v>#REF!</v>
      </c>
    </row>
    <row r="39" spans="2:6">
      <c r="B39" s="93" t="s">
        <v>60</v>
      </c>
      <c r="C39" s="94" t="e">
        <f>+#REF!</f>
        <v>#REF!</v>
      </c>
      <c r="D39" s="94" t="e">
        <f>+#REF!</f>
        <v>#REF!</v>
      </c>
      <c r="E39" s="9">
        <f t="shared" si="6"/>
        <v>0</v>
      </c>
      <c r="F39" s="94" t="e">
        <f t="shared" si="5"/>
        <v>#REF!</v>
      </c>
    </row>
    <row r="40" spans="2:6">
      <c r="B40" s="44" t="s">
        <v>20</v>
      </c>
      <c r="C40" s="95" t="e">
        <f>SUM(C36:C39)</f>
        <v>#REF!</v>
      </c>
      <c r="D40" s="95" t="e">
        <f>SUM(D36:D39)</f>
        <v>#REF!</v>
      </c>
      <c r="E40" s="9">
        <f t="shared" si="6"/>
        <v>0</v>
      </c>
      <c r="F40" s="95" t="e">
        <f t="shared" si="5"/>
        <v>#REF!</v>
      </c>
    </row>
    <row r="41" spans="2:6">
      <c r="B41" s="93" t="s">
        <v>44</v>
      </c>
      <c r="C41" s="94" t="e">
        <f>+#REF!</f>
        <v>#REF!</v>
      </c>
      <c r="D41" s="94" t="e">
        <f>+#REF!</f>
        <v>#REF!</v>
      </c>
      <c r="E41" s="9">
        <f t="shared" si="6"/>
        <v>0</v>
      </c>
      <c r="F41" s="94" t="e">
        <f t="shared" si="5"/>
        <v>#REF!</v>
      </c>
    </row>
    <row r="42" spans="2:6">
      <c r="B42" s="44" t="s">
        <v>42</v>
      </c>
      <c r="C42" s="95" t="e">
        <f>+C41+C40</f>
        <v>#REF!</v>
      </c>
      <c r="D42" s="95" t="e">
        <f>+D41+D40</f>
        <v>#REF!</v>
      </c>
      <c r="E42" s="9">
        <f t="shared" si="6"/>
        <v>0</v>
      </c>
      <c r="F42" s="95" t="e">
        <f t="shared" si="5"/>
        <v>#REF!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U48"/>
  <sheetViews>
    <sheetView showGridLines="0" tabSelected="1" workbookViewId="0"/>
  </sheetViews>
  <sheetFormatPr baseColWidth="10" defaultColWidth="0" defaultRowHeight="15" customHeight="1" zeroHeight="1"/>
  <cols>
    <col min="1" max="1" width="4" style="5" customWidth="1"/>
    <col min="2" max="2" width="28.5546875" style="5" customWidth="1"/>
    <col min="3" max="3" width="17.6640625" style="5" bestFit="1" customWidth="1"/>
    <col min="4" max="4" width="12.6640625" style="5" customWidth="1"/>
    <col min="5" max="5" width="8.109375" style="5" bestFit="1" customWidth="1"/>
    <col min="6" max="7" width="12.5546875" style="5" bestFit="1" customWidth="1"/>
    <col min="8" max="8" width="11.44140625" style="5" customWidth="1"/>
    <col min="9" max="12" width="11.44140625" style="5" hidden="1" customWidth="1"/>
    <col min="13" max="21" width="0" style="5" hidden="1" customWidth="1"/>
    <col min="22" max="16384" width="11.44140625" style="5" hidden="1"/>
  </cols>
  <sheetData>
    <row r="1" spans="1:7" ht="15" customHeight="1">
      <c r="A1" s="11" t="s">
        <v>14</v>
      </c>
      <c r="B1" s="124" t="s">
        <v>63</v>
      </c>
    </row>
    <row r="2" spans="1:7" ht="15" customHeight="1"/>
    <row r="3" spans="1:7" ht="15" customHeight="1" thickBot="1">
      <c r="B3" s="1" t="s">
        <v>73</v>
      </c>
      <c r="C3" s="96">
        <v>45930</v>
      </c>
      <c r="D3" s="96">
        <v>45565</v>
      </c>
      <c r="E3" s="46" t="s">
        <v>26</v>
      </c>
      <c r="F3" s="49" t="s">
        <v>61</v>
      </c>
    </row>
    <row r="4" spans="1:7" ht="15" customHeight="1">
      <c r="B4" s="102" t="s">
        <v>64</v>
      </c>
      <c r="C4" s="114">
        <v>520857684</v>
      </c>
      <c r="D4" s="51">
        <v>483314321</v>
      </c>
      <c r="E4" s="7">
        <v>7.8E-2</v>
      </c>
      <c r="F4" s="6">
        <v>37543363</v>
      </c>
    </row>
    <row r="5" spans="1:7" s="12" customFormat="1" ht="15" customHeight="1">
      <c r="B5" s="2" t="s">
        <v>65</v>
      </c>
      <c r="C5" s="114">
        <v>-268166397</v>
      </c>
      <c r="D5" s="51">
        <v>-249505748</v>
      </c>
      <c r="E5" s="7">
        <v>7.4999999999999997E-2</v>
      </c>
      <c r="F5" s="6">
        <v>-18660649</v>
      </c>
    </row>
    <row r="6" spans="1:7" s="12" customFormat="1" ht="15" customHeight="1">
      <c r="B6" s="3" t="s">
        <v>7</v>
      </c>
      <c r="C6" s="52">
        <v>252691287</v>
      </c>
      <c r="D6" s="52">
        <v>233808573</v>
      </c>
      <c r="E6" s="9">
        <v>8.1000000000000003E-2</v>
      </c>
      <c r="F6" s="6">
        <v>18882714</v>
      </c>
      <c r="G6" s="89"/>
    </row>
    <row r="7" spans="1:7" s="12" customFormat="1" ht="15" customHeight="1">
      <c r="B7" s="2" t="s">
        <v>66</v>
      </c>
      <c r="C7" s="51">
        <v>-64798028</v>
      </c>
      <c r="D7" s="51">
        <v>-60804243</v>
      </c>
      <c r="E7" s="7">
        <v>6.6000000000000003E-2</v>
      </c>
      <c r="F7" s="6">
        <v>-3993785</v>
      </c>
    </row>
    <row r="8" spans="1:7" s="12" customFormat="1" ht="15" customHeight="1">
      <c r="B8" s="3" t="s">
        <v>67</v>
      </c>
      <c r="C8" s="52">
        <v>187893259</v>
      </c>
      <c r="D8" s="52">
        <v>173004330</v>
      </c>
      <c r="E8" s="9">
        <v>8.5999999999999993E-2</v>
      </c>
      <c r="F8" s="8">
        <v>14888929</v>
      </c>
    </row>
    <row r="9" spans="1:7" s="12" customFormat="1" ht="15" customHeight="1">
      <c r="B9" s="2" t="s">
        <v>68</v>
      </c>
      <c r="C9" s="51">
        <v>-2946528</v>
      </c>
      <c r="D9" s="51">
        <v>1964974</v>
      </c>
      <c r="E9" s="7">
        <v>-2.5</v>
      </c>
      <c r="F9" s="6">
        <v>-4911502</v>
      </c>
    </row>
    <row r="10" spans="1:7" s="12" customFormat="1" ht="15" hidden="1" customHeight="1">
      <c r="B10" s="2" t="s">
        <v>34</v>
      </c>
      <c r="C10" s="51">
        <v>0</v>
      </c>
      <c r="D10" s="51">
        <v>0</v>
      </c>
      <c r="E10" s="7"/>
      <c r="F10" s="6">
        <v>0</v>
      </c>
    </row>
    <row r="11" spans="1:7" s="12" customFormat="1" ht="15" customHeight="1">
      <c r="B11" s="2" t="s">
        <v>69</v>
      </c>
      <c r="C11" s="51">
        <v>-65627934</v>
      </c>
      <c r="D11" s="51">
        <v>-60695357</v>
      </c>
      <c r="E11" s="7">
        <v>8.1000000000000003E-2</v>
      </c>
      <c r="F11" s="6">
        <v>-4932577</v>
      </c>
    </row>
    <row r="12" spans="1:7" s="12" customFormat="1" ht="15" customHeight="1">
      <c r="B12" s="2" t="s">
        <v>70</v>
      </c>
      <c r="C12" s="51">
        <v>-23609370</v>
      </c>
      <c r="D12" s="51">
        <v>-24335533</v>
      </c>
      <c r="E12" s="9">
        <v>-0.03</v>
      </c>
      <c r="F12" s="6">
        <v>726163</v>
      </c>
    </row>
    <row r="13" spans="1:7" s="12" customFormat="1" ht="15" customHeight="1">
      <c r="B13" s="2" t="s">
        <v>71</v>
      </c>
      <c r="C13" s="51">
        <v>-48554491</v>
      </c>
      <c r="D13" s="51">
        <v>-45608960</v>
      </c>
      <c r="E13" s="7">
        <v>6.5000000000000002E-2</v>
      </c>
      <c r="F13" s="6">
        <v>-2945531</v>
      </c>
      <c r="G13" s="109"/>
    </row>
    <row r="14" spans="1:7" s="12" customFormat="1" ht="15" customHeight="1">
      <c r="B14" s="3" t="s">
        <v>72</v>
      </c>
      <c r="C14" s="52">
        <v>47154936</v>
      </c>
      <c r="D14" s="52">
        <v>44329454</v>
      </c>
      <c r="E14" s="9">
        <v>6.4000000000000001E-2</v>
      </c>
      <c r="F14" s="8">
        <v>2825482</v>
      </c>
      <c r="G14" s="109"/>
    </row>
    <row r="15" spans="1:7" s="12" customFormat="1" ht="15" customHeight="1">
      <c r="B15" s="121" t="s">
        <v>74</v>
      </c>
      <c r="C15" s="17"/>
      <c r="D15" s="17"/>
    </row>
    <row r="16" spans="1:7" s="12" customFormat="1" ht="15" customHeight="1">
      <c r="B16" s="86"/>
      <c r="C16" s="17"/>
      <c r="D16" s="17"/>
    </row>
    <row r="17" spans="1:7" s="12" customFormat="1" ht="15" customHeight="1">
      <c r="B17" s="86"/>
      <c r="C17" s="17"/>
      <c r="D17" s="17"/>
    </row>
    <row r="18" spans="1:7" ht="15" customHeight="1">
      <c r="A18" s="11" t="s">
        <v>15</v>
      </c>
      <c r="B18" s="125" t="s">
        <v>75</v>
      </c>
      <c r="C18" s="65"/>
      <c r="E18" s="65"/>
      <c r="G18" s="65"/>
    </row>
    <row r="19" spans="1:7" s="12" customFormat="1" ht="15" customHeight="1">
      <c r="B19" s="66"/>
      <c r="C19" s="67"/>
      <c r="D19" s="67"/>
      <c r="E19" s="68"/>
      <c r="F19" s="112"/>
      <c r="G19" s="67"/>
    </row>
    <row r="20" spans="1:7" s="12" customFormat="1" ht="15" customHeight="1" thickBot="1">
      <c r="B20" s="65"/>
      <c r="C20" s="97">
        <v>45930</v>
      </c>
      <c r="D20" s="97"/>
      <c r="E20" s="65"/>
      <c r="F20" s="107">
        <v>45565</v>
      </c>
      <c r="G20" s="97"/>
    </row>
    <row r="21" spans="1:7" s="12" customFormat="1" ht="15" customHeight="1">
      <c r="B21" s="65"/>
      <c r="C21" s="71" t="s">
        <v>76</v>
      </c>
      <c r="D21" s="126" t="s">
        <v>77</v>
      </c>
      <c r="E21" s="65"/>
      <c r="F21" s="15" t="s">
        <v>76</v>
      </c>
      <c r="G21" s="128" t="s">
        <v>77</v>
      </c>
    </row>
    <row r="22" spans="1:7" s="12" customFormat="1" ht="15" customHeight="1" thickBot="1">
      <c r="B22" s="65"/>
      <c r="C22" s="69" t="s">
        <v>79</v>
      </c>
      <c r="D22" s="127"/>
      <c r="E22" s="65"/>
      <c r="F22" s="4" t="s">
        <v>78</v>
      </c>
      <c r="G22" s="129"/>
    </row>
    <row r="23" spans="1:7" s="12" customFormat="1" ht="15" customHeight="1">
      <c r="B23" s="72" t="s">
        <v>81</v>
      </c>
      <c r="C23" s="16">
        <v>211754049</v>
      </c>
      <c r="D23" s="91">
        <v>0.40699999999999997</v>
      </c>
      <c r="E23" s="110"/>
      <c r="F23" s="16">
        <v>196502255</v>
      </c>
      <c r="G23" s="91">
        <v>0.40699999999999997</v>
      </c>
    </row>
    <row r="24" spans="1:7" s="12" customFormat="1" ht="15" customHeight="1">
      <c r="B24" s="72" t="s">
        <v>83</v>
      </c>
      <c r="C24" s="16">
        <v>237896197</v>
      </c>
      <c r="D24" s="91">
        <v>0.45700000000000002</v>
      </c>
      <c r="E24" s="65"/>
      <c r="F24" s="16">
        <v>217408241</v>
      </c>
      <c r="G24" s="91">
        <v>0.45</v>
      </c>
    </row>
    <row r="25" spans="1:7" s="12" customFormat="1" ht="15" customHeight="1">
      <c r="B25" s="66" t="s">
        <v>84</v>
      </c>
      <c r="C25" s="16">
        <v>20609869</v>
      </c>
      <c r="D25" s="91">
        <v>3.9E-2</v>
      </c>
      <c r="E25" s="65"/>
      <c r="F25" s="16">
        <v>19550385</v>
      </c>
      <c r="G25" s="91">
        <v>0.04</v>
      </c>
    </row>
    <row r="26" spans="1:7" s="12" customFormat="1" ht="15" customHeight="1" thickBot="1">
      <c r="B26" s="72" t="s">
        <v>85</v>
      </c>
      <c r="C26" s="90">
        <v>50597569</v>
      </c>
      <c r="D26" s="92">
        <v>9.7000000000000003E-2</v>
      </c>
      <c r="E26" s="65"/>
      <c r="F26" s="90">
        <v>49853440</v>
      </c>
      <c r="G26" s="92">
        <v>0.10299999999999999</v>
      </c>
    </row>
    <row r="27" spans="1:7" s="12" customFormat="1" ht="15" customHeight="1" thickTop="1">
      <c r="B27" s="73" t="s">
        <v>12</v>
      </c>
      <c r="C27" s="74">
        <v>520857684</v>
      </c>
      <c r="D27" s="111">
        <v>1</v>
      </c>
      <c r="E27" s="65"/>
      <c r="F27" s="24">
        <v>483314321</v>
      </c>
      <c r="G27" s="111">
        <v>1</v>
      </c>
    </row>
    <row r="28" spans="1:7" s="12" customFormat="1" ht="15" customHeight="1">
      <c r="B28" s="75"/>
      <c r="C28" s="76">
        <v>0</v>
      </c>
      <c r="D28" s="76"/>
      <c r="E28" s="77"/>
      <c r="F28" s="113">
        <v>0</v>
      </c>
      <c r="G28" s="75"/>
    </row>
    <row r="29" spans="1:7" s="12" customFormat="1" ht="15" customHeight="1" thickBot="1">
      <c r="B29" s="78" t="s">
        <v>132</v>
      </c>
      <c r="C29" s="97" t="s">
        <v>145</v>
      </c>
      <c r="D29" s="97" t="s">
        <v>146</v>
      </c>
      <c r="E29" s="70" t="s">
        <v>5</v>
      </c>
      <c r="F29" s="5"/>
      <c r="G29" s="70" t="s">
        <v>147</v>
      </c>
    </row>
    <row r="30" spans="1:7" s="12" customFormat="1" ht="15" customHeight="1">
      <c r="B30" s="79" t="s">
        <v>82</v>
      </c>
      <c r="C30" s="16">
        <v>395214</v>
      </c>
      <c r="D30" s="16">
        <v>390430</v>
      </c>
      <c r="E30" s="80">
        <v>1.2E-2</v>
      </c>
      <c r="F30" s="5"/>
      <c r="G30" s="81">
        <v>4785</v>
      </c>
    </row>
    <row r="31" spans="1:7" s="12" customFormat="1" ht="15" customHeight="1">
      <c r="B31" s="79" t="s">
        <v>86</v>
      </c>
      <c r="C31" s="16">
        <v>377066</v>
      </c>
      <c r="D31" s="16">
        <v>374766</v>
      </c>
      <c r="E31" s="80">
        <v>6.0000000000000001E-3</v>
      </c>
      <c r="F31" s="5"/>
      <c r="G31" s="81">
        <v>2300</v>
      </c>
    </row>
    <row r="32" spans="1:7" s="12" customFormat="1" ht="15" customHeight="1">
      <c r="B32" s="79" t="s">
        <v>87</v>
      </c>
      <c r="C32" s="16">
        <v>324060</v>
      </c>
      <c r="D32" s="16">
        <v>322868</v>
      </c>
      <c r="E32" s="80">
        <v>4.0000000000000001E-3</v>
      </c>
      <c r="F32" s="5"/>
      <c r="G32" s="81">
        <v>1192</v>
      </c>
    </row>
    <row r="33" spans="2:7" ht="15" customHeight="1">
      <c r="B33" s="79" t="s">
        <v>92</v>
      </c>
      <c r="C33" s="16">
        <v>92128</v>
      </c>
      <c r="D33" s="16">
        <v>90384</v>
      </c>
      <c r="E33" s="80">
        <v>1.9E-2</v>
      </c>
      <c r="F33" s="19"/>
      <c r="G33" s="81">
        <v>1744</v>
      </c>
    </row>
    <row r="34" spans="2:7" ht="15" customHeight="1">
      <c r="B34" s="65"/>
      <c r="C34" s="82"/>
      <c r="D34" s="82"/>
      <c r="E34" s="65"/>
      <c r="G34" s="65"/>
    </row>
    <row r="35" spans="2:7" ht="15" customHeight="1" thickBot="1">
      <c r="B35" s="83" t="s">
        <v>88</v>
      </c>
      <c r="C35" s="97" t="s">
        <v>145</v>
      </c>
      <c r="D35" s="97" t="s">
        <v>146</v>
      </c>
      <c r="E35" s="70" t="s">
        <v>5</v>
      </c>
      <c r="G35" s="70" t="s">
        <v>147</v>
      </c>
    </row>
    <row r="36" spans="2:7" ht="15" customHeight="1">
      <c r="B36" s="79" t="s">
        <v>82</v>
      </c>
      <c r="C36" s="16">
        <v>2368669</v>
      </c>
      <c r="D36" s="16">
        <v>2339334</v>
      </c>
      <c r="E36" s="80">
        <v>1.2999999999999999E-2</v>
      </c>
      <c r="G36" s="81">
        <v>29335</v>
      </c>
    </row>
    <row r="37" spans="2:7" ht="15" customHeight="1">
      <c r="B37" s="79" t="s">
        <v>133</v>
      </c>
      <c r="C37" s="16">
        <v>2323526</v>
      </c>
      <c r="D37" s="16">
        <v>2294619</v>
      </c>
      <c r="E37" s="80">
        <v>1.2999999999999999E-2</v>
      </c>
      <c r="G37" s="81">
        <v>28907</v>
      </c>
    </row>
    <row r="38" spans="2:7" ht="15" customHeight="1">
      <c r="B38" s="65"/>
      <c r="C38" s="65"/>
      <c r="D38" s="65"/>
      <c r="E38" s="65"/>
      <c r="G38" s="65"/>
    </row>
    <row r="39" spans="2:7" ht="15" customHeight="1">
      <c r="B39" s="84" t="s">
        <v>89</v>
      </c>
      <c r="C39" s="65"/>
      <c r="D39" s="65"/>
      <c r="E39" s="65"/>
      <c r="G39" s="65"/>
    </row>
    <row r="40" spans="2:7" ht="15" customHeight="1">
      <c r="B40" s="84"/>
      <c r="C40" s="65"/>
      <c r="D40" s="65"/>
      <c r="E40" s="65"/>
      <c r="G40" s="65"/>
    </row>
    <row r="41" spans="2:7" ht="14.4" thickBot="1">
      <c r="B41" s="87" t="s">
        <v>90</v>
      </c>
      <c r="C41" s="97" t="s">
        <v>145</v>
      </c>
      <c r="D41" s="97" t="s">
        <v>146</v>
      </c>
      <c r="E41" s="70" t="s">
        <v>5</v>
      </c>
      <c r="G41" s="65"/>
    </row>
    <row r="42" spans="2:7" ht="13.8">
      <c r="B42" s="72" t="s">
        <v>2</v>
      </c>
      <c r="C42" s="16">
        <v>18194953</v>
      </c>
      <c r="D42" s="16">
        <v>16665609</v>
      </c>
      <c r="E42" s="80">
        <v>9.2000000000000082E-2</v>
      </c>
      <c r="G42" s="65"/>
    </row>
    <row r="43" spans="2:7" ht="13.8">
      <c r="B43" s="72" t="s">
        <v>36</v>
      </c>
      <c r="C43" s="16">
        <v>9097585</v>
      </c>
      <c r="D43" s="16">
        <v>7767924</v>
      </c>
      <c r="E43" s="80">
        <v>0.17100000000000004</v>
      </c>
      <c r="G43" s="65"/>
    </row>
    <row r="44" spans="2:7" ht="13.8">
      <c r="B44" s="72" t="s">
        <v>28</v>
      </c>
      <c r="C44" s="16">
        <v>4431872</v>
      </c>
      <c r="D44" s="16">
        <v>2618985</v>
      </c>
      <c r="E44" s="80">
        <v>0.69199999999999995</v>
      </c>
      <c r="G44" s="65"/>
    </row>
    <row r="45" spans="2:7" ht="13.8">
      <c r="B45" s="72" t="s">
        <v>3</v>
      </c>
      <c r="C45" s="16">
        <v>1821904</v>
      </c>
      <c r="D45" s="16">
        <v>2552799</v>
      </c>
      <c r="E45" s="80">
        <v>-0.28600000000000003</v>
      </c>
      <c r="G45" s="65"/>
    </row>
    <row r="46" spans="2:7" ht="13.8">
      <c r="B46" s="73" t="s">
        <v>91</v>
      </c>
      <c r="C46" s="24">
        <v>33546314</v>
      </c>
      <c r="D46" s="24">
        <v>29605317</v>
      </c>
      <c r="E46" s="85">
        <v>0.13300000000000001</v>
      </c>
      <c r="G46" s="65"/>
    </row>
    <row r="47" spans="2:7" ht="15" customHeight="1"/>
    <row r="48" spans="2:7" ht="15" customHeight="1"/>
  </sheetData>
  <mergeCells count="2">
    <mergeCell ref="D21:D22"/>
    <mergeCell ref="G21:G22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N28"/>
  <sheetViews>
    <sheetView showGridLines="0" workbookViewId="0">
      <selection activeCell="D7" sqref="D7"/>
    </sheetView>
  </sheetViews>
  <sheetFormatPr baseColWidth="10" defaultColWidth="11.44140625" defaultRowHeight="15" customHeight="1"/>
  <cols>
    <col min="1" max="1" width="4" style="26" customWidth="1"/>
    <col min="2" max="2" width="25.33203125" style="26" bestFit="1" customWidth="1"/>
    <col min="3" max="16384" width="11.44140625" style="26"/>
  </cols>
  <sheetData>
    <row r="1" spans="1:14" ht="15" customHeight="1">
      <c r="A1" s="25" t="s">
        <v>14</v>
      </c>
    </row>
    <row r="3" spans="1:14" ht="15" customHeight="1" thickBot="1">
      <c r="B3" s="18" t="s">
        <v>18</v>
      </c>
      <c r="C3" s="4" t="s">
        <v>35</v>
      </c>
      <c r="D3" s="4" t="s">
        <v>32</v>
      </c>
      <c r="E3" s="4" t="s">
        <v>5</v>
      </c>
      <c r="F3" s="5"/>
      <c r="G3" s="4" t="s">
        <v>33</v>
      </c>
    </row>
    <row r="4" spans="1:14" ht="15" customHeight="1">
      <c r="B4" s="2" t="s">
        <v>4</v>
      </c>
      <c r="C4" s="51">
        <v>129721186</v>
      </c>
      <c r="D4" s="51">
        <v>129721186</v>
      </c>
      <c r="E4" s="7">
        <f>+ROUND(G4/D4,3)</f>
        <v>0</v>
      </c>
      <c r="F4" s="5"/>
      <c r="G4" s="6">
        <f>+C4-D4</f>
        <v>0</v>
      </c>
    </row>
    <row r="5" spans="1:14" s="27" customFormat="1" ht="15" customHeight="1">
      <c r="B5" s="2" t="s">
        <v>6</v>
      </c>
      <c r="C5" s="51">
        <v>-77210262</v>
      </c>
      <c r="D5" s="51">
        <v>-77210262</v>
      </c>
      <c r="E5" s="7">
        <f t="shared" ref="E5:E14" si="0">+ROUND(G5/D5,3)</f>
        <v>0</v>
      </c>
      <c r="F5" s="5"/>
      <c r="G5" s="6">
        <f t="shared" ref="G5:G14" si="1">+C5-D5</f>
        <v>0</v>
      </c>
    </row>
    <row r="6" spans="1:14" s="27" customFormat="1" ht="15" customHeight="1">
      <c r="B6" s="3" t="s">
        <v>7</v>
      </c>
      <c r="C6" s="61">
        <f>SUM(C4:C5)</f>
        <v>52510924</v>
      </c>
      <c r="D6" s="61">
        <f>SUM(D4:D5)</f>
        <v>52510924</v>
      </c>
      <c r="E6" s="9">
        <f t="shared" si="0"/>
        <v>0</v>
      </c>
      <c r="F6" s="10"/>
      <c r="G6" s="8">
        <f t="shared" si="1"/>
        <v>0</v>
      </c>
    </row>
    <row r="7" spans="1:14" s="27" customFormat="1" ht="15" customHeight="1">
      <c r="B7" s="2" t="s">
        <v>8</v>
      </c>
      <c r="C7" s="51">
        <v>-17417464</v>
      </c>
      <c r="D7" s="51">
        <v>-17417464</v>
      </c>
      <c r="E7" s="7">
        <f t="shared" si="0"/>
        <v>0</v>
      </c>
      <c r="F7" s="5"/>
      <c r="G7" s="6">
        <f t="shared" si="1"/>
        <v>0</v>
      </c>
      <c r="L7" s="21"/>
      <c r="M7" s="21"/>
      <c r="N7" s="28"/>
    </row>
    <row r="8" spans="1:14" s="27" customFormat="1" ht="15" customHeight="1">
      <c r="B8" s="3" t="s">
        <v>9</v>
      </c>
      <c r="C8" s="61">
        <f>+C6+C7</f>
        <v>35093460</v>
      </c>
      <c r="D8" s="61">
        <f>+D6+D7</f>
        <v>35093460</v>
      </c>
      <c r="E8" s="9">
        <f t="shared" si="0"/>
        <v>0</v>
      </c>
      <c r="F8" s="10"/>
      <c r="G8" s="8">
        <f t="shared" si="1"/>
        <v>0</v>
      </c>
    </row>
    <row r="9" spans="1:14" s="27" customFormat="1" ht="15" customHeight="1">
      <c r="B9" s="2" t="s">
        <v>27</v>
      </c>
      <c r="C9" s="51">
        <v>-2093189</v>
      </c>
      <c r="D9" s="51">
        <v>-2093189</v>
      </c>
      <c r="E9" s="7">
        <f t="shared" si="0"/>
        <v>0</v>
      </c>
      <c r="F9" s="45"/>
      <c r="G9" s="6">
        <f t="shared" si="1"/>
        <v>0</v>
      </c>
    </row>
    <row r="10" spans="1:14" s="27" customFormat="1" ht="15" customHeight="1">
      <c r="B10" s="2" t="s">
        <v>31</v>
      </c>
      <c r="C10" s="51">
        <v>-34520</v>
      </c>
      <c r="D10" s="51">
        <v>-34520</v>
      </c>
      <c r="E10" s="7" t="s">
        <v>30</v>
      </c>
      <c r="F10" s="45"/>
      <c r="G10" s="6">
        <f t="shared" si="1"/>
        <v>0</v>
      </c>
    </row>
    <row r="11" spans="1:14" s="27" customFormat="1" ht="15" customHeight="1">
      <c r="B11" s="2" t="s">
        <v>10</v>
      </c>
      <c r="C11" s="51">
        <v>-14939258</v>
      </c>
      <c r="D11" s="51">
        <v>-14939258</v>
      </c>
      <c r="E11" s="7">
        <f t="shared" si="0"/>
        <v>0</v>
      </c>
      <c r="F11" s="5"/>
      <c r="G11" s="6">
        <f t="shared" si="1"/>
        <v>0</v>
      </c>
    </row>
    <row r="12" spans="1:14" s="27" customFormat="1" ht="15" customHeight="1">
      <c r="B12" s="2" t="s">
        <v>17</v>
      </c>
      <c r="C12" s="51">
        <v>-2523215</v>
      </c>
      <c r="D12" s="51">
        <v>-2523215</v>
      </c>
      <c r="E12" s="7">
        <f t="shared" si="0"/>
        <v>0</v>
      </c>
      <c r="F12" s="5"/>
      <c r="G12" s="6">
        <f t="shared" si="1"/>
        <v>0</v>
      </c>
    </row>
    <row r="13" spans="1:14" s="27" customFormat="1" ht="15" customHeight="1">
      <c r="B13" s="2" t="s">
        <v>29</v>
      </c>
      <c r="C13" s="51">
        <v>7324842</v>
      </c>
      <c r="D13" s="51">
        <v>7324842</v>
      </c>
      <c r="E13" s="7">
        <f t="shared" si="0"/>
        <v>0</v>
      </c>
      <c r="F13" s="5"/>
      <c r="G13" s="6">
        <f t="shared" si="1"/>
        <v>0</v>
      </c>
    </row>
    <row r="14" spans="1:14" s="27" customFormat="1" ht="15" customHeight="1">
      <c r="B14" s="3" t="s">
        <v>11</v>
      </c>
      <c r="C14" s="52">
        <v>26175218</v>
      </c>
      <c r="D14" s="52">
        <v>37817198</v>
      </c>
      <c r="E14" s="9">
        <f t="shared" si="0"/>
        <v>-0.308</v>
      </c>
      <c r="F14" s="10"/>
      <c r="G14" s="8">
        <f t="shared" si="1"/>
        <v>-11641980</v>
      </c>
    </row>
    <row r="15" spans="1:14" s="27" customFormat="1" ht="15" customHeight="1">
      <c r="C15" s="24"/>
    </row>
    <row r="16" spans="1:14" s="27" customFormat="1" ht="15" customHeight="1"/>
    <row r="17" s="27" customFormat="1" ht="15" customHeight="1"/>
    <row r="18" s="27" customFormat="1" ht="15" customHeight="1"/>
    <row r="19" s="27" customFormat="1" ht="15" customHeight="1"/>
    <row r="20" s="27" customFormat="1" ht="15" customHeight="1"/>
    <row r="21" s="27" customFormat="1" ht="15" customHeight="1"/>
    <row r="22" s="27" customFormat="1" ht="15" customHeight="1"/>
    <row r="23" s="27" customFormat="1" ht="15" customHeight="1"/>
    <row r="24" s="27" customFormat="1" ht="15" customHeight="1"/>
    <row r="25" s="27" customFormat="1" ht="15" customHeight="1"/>
    <row r="26" s="27" customFormat="1" ht="15" customHeight="1"/>
    <row r="27" s="27" customFormat="1" ht="15" customHeight="1"/>
    <row r="28" s="27" customFormat="1" ht="15" customHeight="1"/>
  </sheetData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G18"/>
  <sheetViews>
    <sheetView showGridLines="0" workbookViewId="0"/>
  </sheetViews>
  <sheetFormatPr baseColWidth="10" defaultColWidth="0" defaultRowHeight="15" customHeight="1" zeroHeight="1"/>
  <cols>
    <col min="1" max="1" width="3.88671875" style="5" customWidth="1"/>
    <col min="2" max="2" width="49.44140625" style="5" customWidth="1"/>
    <col min="3" max="3" width="12" style="5" bestFit="1" customWidth="1"/>
    <col min="4" max="4" width="13.6640625" style="5" customWidth="1"/>
    <col min="5" max="5" width="9.33203125" style="5" customWidth="1"/>
    <col min="6" max="6" width="11.44140625" style="5" customWidth="1"/>
    <col min="7" max="7" width="0" style="5" hidden="1" customWidth="1"/>
    <col min="8" max="16384" width="11.44140625" style="5" hidden="1"/>
  </cols>
  <sheetData>
    <row r="1" spans="2:5" ht="15" customHeight="1"/>
    <row r="2" spans="2:5" ht="15" customHeight="1"/>
    <row r="3" spans="2:5" ht="15" customHeight="1" thickBot="1">
      <c r="B3" s="15" t="s">
        <v>134</v>
      </c>
      <c r="C3" s="107">
        <v>45930</v>
      </c>
      <c r="D3" s="107">
        <v>45657</v>
      </c>
      <c r="E3" s="107" t="s">
        <v>5</v>
      </c>
    </row>
    <row r="4" spans="2:5" ht="12.75" customHeight="1">
      <c r="B4" s="2" t="s">
        <v>103</v>
      </c>
      <c r="C4" s="54">
        <v>356552423</v>
      </c>
      <c r="D4" s="54">
        <v>289941134</v>
      </c>
      <c r="E4" s="7">
        <v>0.23</v>
      </c>
    </row>
    <row r="5" spans="2:5" ht="12.75" customHeight="1">
      <c r="B5" s="2" t="s">
        <v>104</v>
      </c>
      <c r="C5" s="54">
        <v>3067506167</v>
      </c>
      <c r="D5" s="54">
        <v>3000829665</v>
      </c>
      <c r="E5" s="7">
        <v>2.1999999999999999E-2</v>
      </c>
    </row>
    <row r="6" spans="2:5" ht="12.75" customHeight="1">
      <c r="B6" s="3" t="s">
        <v>105</v>
      </c>
      <c r="C6" s="55">
        <v>3424058590</v>
      </c>
      <c r="D6" s="55">
        <v>3290770799</v>
      </c>
      <c r="E6" s="9">
        <v>4.1000000000000002E-2</v>
      </c>
    </row>
    <row r="7" spans="2:5" ht="12.75" customHeight="1">
      <c r="B7" s="15" t="s">
        <v>106</v>
      </c>
      <c r="C7" s="56"/>
      <c r="D7" s="56"/>
      <c r="E7" s="29"/>
    </row>
    <row r="8" spans="2:5" ht="12.75" customHeight="1">
      <c r="B8" s="2" t="s">
        <v>108</v>
      </c>
      <c r="C8" s="54">
        <v>260612961</v>
      </c>
      <c r="D8" s="54">
        <v>352203023</v>
      </c>
      <c r="E8" s="7">
        <v>-0.26</v>
      </c>
    </row>
    <row r="9" spans="2:5" ht="12.75" customHeight="1">
      <c r="B9" s="2" t="s">
        <v>109</v>
      </c>
      <c r="C9" s="54">
        <v>1555737946</v>
      </c>
      <c r="D9" s="54">
        <v>1374821712</v>
      </c>
      <c r="E9" s="7">
        <v>0.13200000000000001</v>
      </c>
    </row>
    <row r="10" spans="2:5" ht="12.75" customHeight="1">
      <c r="B10" s="3" t="s">
        <v>110</v>
      </c>
      <c r="C10" s="55">
        <v>1816350907</v>
      </c>
      <c r="D10" s="55">
        <v>1727024735</v>
      </c>
      <c r="E10" s="9">
        <v>5.1999999999999998E-2</v>
      </c>
    </row>
    <row r="11" spans="2:5" ht="12.75" customHeight="1">
      <c r="C11" s="56"/>
      <c r="D11" s="56"/>
      <c r="E11" s="29"/>
    </row>
    <row r="12" spans="2:5" ht="12.75" customHeight="1">
      <c r="B12" s="2" t="s">
        <v>111</v>
      </c>
      <c r="C12" s="54">
        <v>940985293</v>
      </c>
      <c r="D12" s="54">
        <v>918986373</v>
      </c>
      <c r="E12" s="7">
        <v>2.4E-2</v>
      </c>
    </row>
    <row r="13" spans="2:5" ht="12.75" customHeight="1">
      <c r="B13" s="2" t="s">
        <v>112</v>
      </c>
      <c r="C13" s="54">
        <v>666722390</v>
      </c>
      <c r="D13" s="54">
        <v>644759691</v>
      </c>
      <c r="E13" s="7">
        <v>3.4000000000000002E-2</v>
      </c>
    </row>
    <row r="14" spans="2:5" ht="12.75" customHeight="1">
      <c r="B14" s="3" t="s">
        <v>113</v>
      </c>
      <c r="C14" s="55">
        <v>1607707683</v>
      </c>
      <c r="D14" s="55">
        <v>1563746064</v>
      </c>
      <c r="E14" s="9">
        <v>2.8000000000000001E-2</v>
      </c>
    </row>
    <row r="15" spans="2:5" ht="12.75" customHeight="1">
      <c r="B15" s="3" t="s">
        <v>107</v>
      </c>
      <c r="C15" s="55">
        <v>3424058590</v>
      </c>
      <c r="D15" s="55">
        <v>3290770799</v>
      </c>
      <c r="E15" s="9">
        <v>4.1000000000000002E-2</v>
      </c>
    </row>
    <row r="16" spans="2:5" ht="15" customHeight="1"/>
    <row r="17" spans="3:4" ht="15" customHeight="1">
      <c r="C17" s="53"/>
      <c r="D17" s="53"/>
    </row>
    <row r="18" spans="3:4" ht="15" customHeight="1"/>
  </sheetData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43"/>
  <sheetViews>
    <sheetView showGridLines="0" workbookViewId="0"/>
  </sheetViews>
  <sheetFormatPr baseColWidth="10" defaultColWidth="0" defaultRowHeight="15" customHeight="1" zeroHeight="1"/>
  <cols>
    <col min="1" max="1" width="26.33203125" style="5" bestFit="1" customWidth="1"/>
    <col min="2" max="2" width="24.5546875" style="5" bestFit="1" customWidth="1"/>
    <col min="3" max="3" width="9.44140625" style="5" customWidth="1"/>
    <col min="4" max="4" width="16.109375" style="5" customWidth="1"/>
    <col min="5" max="5" width="11.6640625" style="5" bestFit="1" customWidth="1"/>
    <col min="6" max="7" width="10.6640625" style="5" customWidth="1"/>
    <col min="8" max="8" width="12.44140625" style="5" customWidth="1"/>
    <col min="9" max="9" width="11.44140625" style="5" customWidth="1"/>
    <col min="10" max="10" width="14.5546875" style="5" customWidth="1"/>
    <col min="11" max="11" width="11.44140625" style="5" customWidth="1"/>
    <col min="12" max="12" width="30.33203125" style="5" bestFit="1" customWidth="1"/>
    <col min="13" max="16384" width="11.44140625" style="5" hidden="1"/>
  </cols>
  <sheetData>
    <row r="1" spans="1:12" ht="15" customHeight="1">
      <c r="E1" s="30"/>
      <c r="F1" s="30"/>
      <c r="G1" s="30"/>
      <c r="H1" s="30"/>
    </row>
    <row r="2" spans="1:12" ht="18.75" customHeight="1" thickBot="1">
      <c r="B2" s="99" t="s">
        <v>93</v>
      </c>
      <c r="C2" s="100" t="s">
        <v>100</v>
      </c>
      <c r="D2" s="100" t="s">
        <v>13</v>
      </c>
      <c r="E2" s="100" t="s">
        <v>101</v>
      </c>
      <c r="F2" s="100" t="s">
        <v>135</v>
      </c>
      <c r="G2" s="100" t="s">
        <v>136</v>
      </c>
      <c r="H2" s="100" t="s">
        <v>102</v>
      </c>
      <c r="J2" s="20"/>
    </row>
    <row r="3" spans="1:12" ht="15" customHeight="1">
      <c r="A3" s="101"/>
      <c r="B3" s="102" t="s">
        <v>94</v>
      </c>
      <c r="C3" s="32" t="s">
        <v>80</v>
      </c>
      <c r="D3" s="47">
        <v>159377689</v>
      </c>
      <c r="E3" s="48">
        <v>22289248</v>
      </c>
      <c r="F3" s="48">
        <v>41990183</v>
      </c>
      <c r="G3" s="48">
        <v>32260404</v>
      </c>
      <c r="H3" s="48">
        <v>62837854</v>
      </c>
      <c r="J3" s="20"/>
      <c r="L3" s="56"/>
    </row>
    <row r="4" spans="1:12" ht="15" customHeight="1">
      <c r="A4" s="101"/>
      <c r="B4" s="2" t="s">
        <v>137</v>
      </c>
      <c r="C4" s="32" t="s">
        <v>80</v>
      </c>
      <c r="D4" s="47">
        <v>1187324383</v>
      </c>
      <c r="E4" s="48">
        <v>14532382</v>
      </c>
      <c r="F4" s="48">
        <v>0</v>
      </c>
      <c r="G4" s="48">
        <v>120364175</v>
      </c>
      <c r="H4" s="48">
        <v>1052427826</v>
      </c>
      <c r="J4" s="20"/>
    </row>
    <row r="5" spans="1:12" ht="15" customHeight="1">
      <c r="A5" s="101"/>
      <c r="B5" s="2" t="s">
        <v>138</v>
      </c>
      <c r="C5" s="32" t="s">
        <v>80</v>
      </c>
      <c r="D5" s="47">
        <v>95817095</v>
      </c>
      <c r="E5" s="48">
        <v>31069309</v>
      </c>
      <c r="F5" s="48">
        <v>34956000</v>
      </c>
      <c r="G5" s="48">
        <v>29791786</v>
      </c>
      <c r="H5" s="48">
        <v>0</v>
      </c>
      <c r="J5" s="20"/>
    </row>
    <row r="6" spans="1:12" ht="15" hidden="1" customHeight="1">
      <c r="A6" s="101"/>
      <c r="B6" s="2" t="s">
        <v>38</v>
      </c>
      <c r="C6" s="32" t="s">
        <v>37</v>
      </c>
      <c r="D6" s="47">
        <v>0</v>
      </c>
      <c r="E6" s="48">
        <v>0</v>
      </c>
      <c r="F6" s="48">
        <v>0</v>
      </c>
      <c r="G6" s="48">
        <v>0</v>
      </c>
      <c r="H6" s="48">
        <v>0</v>
      </c>
      <c r="J6" s="20"/>
    </row>
    <row r="7" spans="1:12" ht="15" customHeight="1">
      <c r="B7" s="3" t="s">
        <v>95</v>
      </c>
      <c r="C7" s="32"/>
      <c r="D7" s="47">
        <v>1442519167</v>
      </c>
      <c r="E7" s="48">
        <v>63019644</v>
      </c>
      <c r="F7" s="48">
        <v>78338742</v>
      </c>
      <c r="G7" s="48">
        <v>180151975</v>
      </c>
      <c r="H7" s="48">
        <v>1108327646</v>
      </c>
      <c r="J7" s="20"/>
    </row>
    <row r="8" spans="1:12" ht="15" customHeight="1">
      <c r="A8" s="101"/>
      <c r="B8" s="57" t="s">
        <v>96</v>
      </c>
      <c r="C8" s="58" t="s">
        <v>80</v>
      </c>
      <c r="D8" s="59">
        <v>6551838</v>
      </c>
      <c r="E8" s="60">
        <v>2721478</v>
      </c>
      <c r="F8" s="60">
        <v>3495227</v>
      </c>
      <c r="G8" s="60">
        <v>110181</v>
      </c>
      <c r="H8" s="60">
        <v>224952</v>
      </c>
      <c r="J8" s="20"/>
    </row>
    <row r="9" spans="1:12" ht="15" customHeight="1" thickBot="1">
      <c r="A9" s="101"/>
      <c r="B9" s="3" t="s">
        <v>97</v>
      </c>
      <c r="C9" s="103"/>
      <c r="D9" s="104">
        <v>6551838</v>
      </c>
      <c r="E9" s="104">
        <v>2721478</v>
      </c>
      <c r="F9" s="104">
        <v>3495227</v>
      </c>
      <c r="G9" s="104">
        <v>110181</v>
      </c>
      <c r="H9" s="104">
        <v>224952</v>
      </c>
      <c r="J9" s="20"/>
    </row>
    <row r="10" spans="1:12" ht="15" customHeight="1">
      <c r="B10" s="105" t="s">
        <v>139</v>
      </c>
      <c r="C10" s="12"/>
      <c r="D10" s="47">
        <v>1449071005</v>
      </c>
      <c r="E10" s="47">
        <v>65741122</v>
      </c>
      <c r="F10" s="47">
        <v>81833969</v>
      </c>
      <c r="G10" s="47">
        <v>180262156</v>
      </c>
      <c r="H10" s="47">
        <v>1108552598</v>
      </c>
      <c r="J10" s="20"/>
    </row>
    <row r="11" spans="1:12" ht="15" customHeight="1">
      <c r="D11" s="115"/>
      <c r="J11" s="20"/>
    </row>
    <row r="12" spans="1:12" ht="15" customHeight="1">
      <c r="D12" s="115"/>
      <c r="J12" s="20"/>
    </row>
    <row r="13" spans="1:12" ht="15" customHeight="1">
      <c r="B13" s="5" t="s">
        <v>98</v>
      </c>
      <c r="D13" s="20"/>
      <c r="E13" s="20"/>
      <c r="F13" s="5" t="s">
        <v>99</v>
      </c>
      <c r="G13" s="20"/>
      <c r="H13" s="20"/>
      <c r="J13" s="20"/>
      <c r="K13" s="122"/>
    </row>
    <row r="14" spans="1:12" ht="15" customHeight="1">
      <c r="B14" s="33" t="s">
        <v>137</v>
      </c>
      <c r="C14" s="116">
        <v>0.81899999999999995</v>
      </c>
      <c r="D14" s="34">
        <v>1187324383</v>
      </c>
      <c r="E14" s="33"/>
      <c r="F14" s="33" t="s">
        <v>141</v>
      </c>
      <c r="G14" s="106">
        <v>1.917</v>
      </c>
      <c r="H14" s="34">
        <v>2777871038</v>
      </c>
      <c r="I14" s="101"/>
      <c r="J14" s="20"/>
      <c r="K14" s="20"/>
    </row>
    <row r="15" spans="1:12" ht="15" customHeight="1">
      <c r="B15" s="33" t="s">
        <v>140</v>
      </c>
      <c r="C15" s="116">
        <v>6.6000000000000003E-2</v>
      </c>
      <c r="D15" s="34">
        <v>95817095</v>
      </c>
      <c r="E15" s="33"/>
      <c r="F15" s="33" t="s">
        <v>16</v>
      </c>
      <c r="G15" s="106">
        <v>2.1000000000000001E-2</v>
      </c>
      <c r="H15" s="34">
        <v>30871333</v>
      </c>
      <c r="I15" s="101"/>
      <c r="J15" s="20"/>
      <c r="K15" s="20"/>
    </row>
    <row r="16" spans="1:12" ht="13.8">
      <c r="B16" s="33" t="s">
        <v>138</v>
      </c>
      <c r="C16" s="116">
        <v>0</v>
      </c>
      <c r="D16" s="34">
        <v>0</v>
      </c>
      <c r="E16" s="33"/>
      <c r="F16" s="33"/>
      <c r="G16" s="117">
        <v>1.9379999999999999</v>
      </c>
      <c r="H16" s="34">
        <v>2808742371</v>
      </c>
      <c r="J16" s="20"/>
      <c r="K16" s="20"/>
    </row>
    <row r="17" spans="2:8" ht="15" customHeight="1">
      <c r="B17" s="33" t="s">
        <v>97</v>
      </c>
      <c r="C17" s="116">
        <v>5.0000000000000001E-3</v>
      </c>
      <c r="D17" s="34">
        <v>6551838</v>
      </c>
      <c r="G17" s="35"/>
    </row>
    <row r="18" spans="2:8" ht="15" customHeight="1">
      <c r="C18" s="118">
        <v>0.89</v>
      </c>
      <c r="D18" s="63"/>
      <c r="G18" s="36"/>
    </row>
    <row r="19" spans="2:8" ht="15" customHeight="1">
      <c r="C19" s="35"/>
      <c r="D19" s="20"/>
      <c r="E19" s="20"/>
      <c r="F19" s="20"/>
      <c r="G19" s="20"/>
      <c r="H19" s="20"/>
    </row>
    <row r="20" spans="2:8" ht="15" customHeight="1">
      <c r="C20" s="36"/>
      <c r="D20" s="20"/>
      <c r="E20" s="20"/>
      <c r="F20" s="20"/>
      <c r="G20" s="20"/>
      <c r="H20" s="20"/>
    </row>
    <row r="21" spans="2:8" ht="15" customHeight="1">
      <c r="D21" s="20"/>
    </row>
    <row r="22" spans="2:8" ht="15" customHeight="1">
      <c r="D22" s="20"/>
    </row>
    <row r="23" spans="2:8" ht="15" customHeight="1"/>
    <row r="24" spans="2:8" ht="15" customHeight="1"/>
    <row r="25" spans="2:8" ht="15" customHeight="1"/>
    <row r="26" spans="2:8" ht="15" customHeight="1"/>
    <row r="27" spans="2:8" ht="15" customHeight="1"/>
    <row r="28" spans="2:8" ht="15" customHeight="1"/>
    <row r="29" spans="2:8" ht="15" customHeight="1"/>
    <row r="30" spans="2:8" ht="15" customHeight="1"/>
    <row r="31" spans="2:8" ht="15" customHeight="1"/>
    <row r="32" spans="2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1:N12"/>
  <sheetViews>
    <sheetView showGridLines="0" workbookViewId="0"/>
  </sheetViews>
  <sheetFormatPr baseColWidth="10" defaultColWidth="0" defaultRowHeight="15" customHeight="1" zeroHeight="1"/>
  <cols>
    <col min="1" max="1" width="6" style="5" customWidth="1"/>
    <col min="2" max="2" width="33.33203125" style="5" customWidth="1"/>
    <col min="3" max="4" width="12" style="5" bestFit="1" customWidth="1"/>
    <col min="5" max="6" width="11.44140625" style="5" customWidth="1"/>
    <col min="7" max="7" width="11.44140625" style="5" hidden="1" customWidth="1"/>
    <col min="8" max="14" width="0" style="5" hidden="1" customWidth="1"/>
    <col min="15" max="16384" width="11.44140625" style="5" hidden="1"/>
  </cols>
  <sheetData>
    <row r="1" spans="2:5" ht="15" customHeight="1"/>
    <row r="2" spans="2:5" ht="15" customHeight="1"/>
    <row r="3" spans="2:5" ht="15" customHeight="1" thickBot="1">
      <c r="B3" s="18" t="s">
        <v>114</v>
      </c>
      <c r="C3" s="107">
        <v>45930</v>
      </c>
      <c r="D3" s="107">
        <v>45565</v>
      </c>
      <c r="E3" s="4" t="s">
        <v>5</v>
      </c>
    </row>
    <row r="4" spans="2:5" ht="15" customHeight="1">
      <c r="B4" s="2" t="s">
        <v>115</v>
      </c>
      <c r="C4" s="6">
        <v>266775803</v>
      </c>
      <c r="D4" s="6">
        <v>226518222</v>
      </c>
      <c r="E4" s="37">
        <v>0.17799999999999999</v>
      </c>
    </row>
    <row r="5" spans="2:5" ht="15" customHeight="1">
      <c r="B5" s="2" t="s">
        <v>116</v>
      </c>
      <c r="C5" s="6">
        <v>-128857881</v>
      </c>
      <c r="D5" s="6">
        <v>-136725925</v>
      </c>
      <c r="E5" s="37">
        <v>-5.8000000000000003E-2</v>
      </c>
    </row>
    <row r="6" spans="2:5" ht="15" customHeight="1">
      <c r="B6" s="2" t="s">
        <v>117</v>
      </c>
      <c r="C6" s="6">
        <v>-52689528</v>
      </c>
      <c r="D6" s="6">
        <v>-124090233</v>
      </c>
      <c r="E6" s="37">
        <v>-0.57499999999999996</v>
      </c>
    </row>
    <row r="7" spans="2:5" ht="15" customHeight="1">
      <c r="B7" s="3" t="s">
        <v>118</v>
      </c>
      <c r="C7" s="8">
        <v>85228394</v>
      </c>
      <c r="D7" s="8">
        <v>-34297936</v>
      </c>
      <c r="E7" s="62">
        <v>-3.4849999999999999</v>
      </c>
    </row>
    <row r="8" spans="2:5" ht="15" customHeight="1">
      <c r="B8" s="3" t="s">
        <v>119</v>
      </c>
      <c r="C8" s="8">
        <v>195219269</v>
      </c>
      <c r="D8" s="8">
        <v>76497474</v>
      </c>
      <c r="E8" s="62">
        <v>1.552</v>
      </c>
    </row>
    <row r="9" spans="2:5" ht="15" customHeight="1">
      <c r="C9" s="23">
        <v>0</v>
      </c>
      <c r="D9" s="23"/>
    </row>
    <row r="10" spans="2:5" ht="15" customHeight="1">
      <c r="C10" s="23"/>
    </row>
    <row r="11" spans="2:5" ht="15" hidden="1" customHeight="1">
      <c r="C11" s="14"/>
    </row>
    <row r="12" spans="2:5" ht="15" hidden="1" customHeight="1">
      <c r="C12" s="20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1:G20"/>
  <sheetViews>
    <sheetView showGridLines="0" workbookViewId="0"/>
  </sheetViews>
  <sheetFormatPr baseColWidth="10" defaultColWidth="0" defaultRowHeight="15" customHeight="1" zeroHeight="1"/>
  <cols>
    <col min="1" max="1" width="8" style="13" bestFit="1" customWidth="1"/>
    <col min="2" max="2" width="46" style="13" customWidth="1"/>
    <col min="3" max="3" width="8.5546875" style="13" customWidth="1"/>
    <col min="4" max="4" width="13.6640625" style="13" customWidth="1"/>
    <col min="5" max="5" width="12.88671875" style="13" customWidth="1"/>
    <col min="6" max="6" width="11.44140625" style="13" customWidth="1"/>
    <col min="7" max="7" width="0" style="13" hidden="1" customWidth="1"/>
    <col min="8" max="16384" width="11.44140625" style="13" hidden="1"/>
  </cols>
  <sheetData>
    <row r="1" spans="1:6" ht="15" customHeight="1"/>
    <row r="2" spans="1:6" ht="15" customHeight="1"/>
    <row r="3" spans="1:6" ht="15" customHeight="1" thickBot="1">
      <c r="B3" s="38"/>
      <c r="C3" s="31"/>
      <c r="D3" s="123" t="s">
        <v>62</v>
      </c>
      <c r="E3" s="31" t="s">
        <v>142</v>
      </c>
    </row>
    <row r="4" spans="1:6" ht="15" customHeight="1">
      <c r="B4" s="3" t="s">
        <v>125</v>
      </c>
      <c r="C4" s="2"/>
    </row>
    <row r="5" spans="1:6" ht="15" customHeight="1">
      <c r="A5" s="39"/>
      <c r="B5" s="2" t="s">
        <v>121</v>
      </c>
      <c r="C5" s="32" t="s">
        <v>120</v>
      </c>
      <c r="D5" s="40">
        <v>1.37</v>
      </c>
      <c r="E5" s="40">
        <v>0.82</v>
      </c>
      <c r="F5" s="45"/>
    </row>
    <row r="6" spans="1:6" ht="15" customHeight="1">
      <c r="A6" s="39"/>
      <c r="B6" s="2" t="s">
        <v>122</v>
      </c>
      <c r="C6" s="32" t="s">
        <v>120</v>
      </c>
      <c r="D6" s="40">
        <v>0.75</v>
      </c>
      <c r="E6" s="40">
        <v>0.31</v>
      </c>
      <c r="F6" s="45"/>
    </row>
    <row r="7" spans="1:6" ht="15" customHeight="1">
      <c r="B7" s="3" t="s">
        <v>124</v>
      </c>
      <c r="C7" s="2"/>
      <c r="D7" s="41"/>
      <c r="E7" s="41"/>
      <c r="F7" s="64"/>
    </row>
    <row r="8" spans="1:6" ht="15" customHeight="1">
      <c r="B8" s="2" t="s">
        <v>123</v>
      </c>
      <c r="C8" s="32" t="s">
        <v>120</v>
      </c>
      <c r="D8" s="40">
        <v>1.1299999999999999</v>
      </c>
      <c r="E8" s="40">
        <v>1.1000000000000001</v>
      </c>
      <c r="F8" s="45"/>
    </row>
    <row r="9" spans="1:6" ht="15" customHeight="1">
      <c r="A9" s="39"/>
      <c r="B9" s="2" t="s">
        <v>126</v>
      </c>
      <c r="C9" s="32" t="s">
        <v>120</v>
      </c>
      <c r="D9" s="40">
        <v>0.14349999999999999</v>
      </c>
      <c r="E9" s="40">
        <v>0.2039</v>
      </c>
      <c r="F9" s="45"/>
    </row>
    <row r="10" spans="1:6" ht="15" customHeight="1">
      <c r="A10" s="39"/>
      <c r="B10" s="2" t="s">
        <v>127</v>
      </c>
      <c r="C10" s="32" t="s">
        <v>120</v>
      </c>
      <c r="D10" s="40">
        <v>0.85650000000000004</v>
      </c>
      <c r="E10" s="40">
        <v>0.79610000000000003</v>
      </c>
      <c r="F10" s="45"/>
    </row>
    <row r="11" spans="1:6" ht="15" customHeight="1">
      <c r="A11" s="39"/>
      <c r="B11" s="2" t="s">
        <v>128</v>
      </c>
      <c r="C11" s="32" t="s">
        <v>120</v>
      </c>
      <c r="D11" s="40">
        <v>4.03</v>
      </c>
      <c r="E11" s="40">
        <v>4.18</v>
      </c>
      <c r="F11" s="45"/>
    </row>
    <row r="12" spans="1:6" ht="15" customHeight="1">
      <c r="B12" s="3" t="s">
        <v>129</v>
      </c>
      <c r="C12" s="2"/>
      <c r="D12" s="40"/>
      <c r="E12" s="41"/>
      <c r="F12" s="64"/>
    </row>
    <row r="13" spans="1:6" ht="24">
      <c r="A13" s="39"/>
      <c r="B13" s="42" t="s">
        <v>143</v>
      </c>
      <c r="C13" s="32" t="s">
        <v>1</v>
      </c>
      <c r="D13" s="40">
        <v>7.6700000000000008</v>
      </c>
      <c r="E13" s="40">
        <v>7.41</v>
      </c>
      <c r="F13" s="45"/>
    </row>
    <row r="14" spans="1:6" ht="15" customHeight="1">
      <c r="A14" s="39"/>
      <c r="B14" s="2" t="s">
        <v>144</v>
      </c>
      <c r="C14" s="32" t="s">
        <v>1</v>
      </c>
      <c r="D14" s="40">
        <v>2.0699999999999998</v>
      </c>
      <c r="E14" s="40">
        <v>2.02</v>
      </c>
      <c r="F14" s="88"/>
    </row>
    <row r="15" spans="1:6" ht="15" customHeight="1">
      <c r="A15" s="39"/>
      <c r="B15" s="2" t="s">
        <v>130</v>
      </c>
      <c r="C15" s="32" t="s">
        <v>80</v>
      </c>
      <c r="D15" s="40">
        <v>63.37</v>
      </c>
      <c r="E15" s="40">
        <v>60.54</v>
      </c>
      <c r="F15" s="45"/>
    </row>
    <row r="16" spans="1:6" ht="15" customHeight="1">
      <c r="B16" s="2" t="s">
        <v>131</v>
      </c>
      <c r="C16" s="32" t="s">
        <v>1</v>
      </c>
      <c r="D16" s="40">
        <v>4.58</v>
      </c>
      <c r="E16" s="40">
        <v>5.71</v>
      </c>
      <c r="F16" s="45"/>
    </row>
    <row r="17" spans="2:2" ht="15" customHeight="1"/>
    <row r="18" spans="2:2" ht="15" customHeight="1"/>
    <row r="19" spans="2:2" ht="15" customHeight="1">
      <c r="B19" s="108"/>
    </row>
    <row r="20" spans="2:2" ht="15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de7296aeec20a87435b77c86a52cc716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975f35628241f204d7acc6e228c80544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BA2455-05D7-4C04-83B4-1476AE1D4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6138F7-C21C-44F5-83CD-79AD3F7898C6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3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4.xml><?xml version="1.0" encoding="utf-8"?>
<ds:datastoreItem xmlns:ds="http://schemas.openxmlformats.org/officeDocument/2006/customXml" ds:itemID="{E2ED5397-2855-4D6A-B824-4274C9B4F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Resultados Trimestrales</vt:lpstr>
      <vt:lpstr>Results</vt:lpstr>
      <vt:lpstr>Resultados Trim</vt:lpstr>
      <vt:lpstr>Statement of Financial Position</vt:lpstr>
      <vt:lpstr>Financial Debt</vt:lpstr>
      <vt:lpstr>Cash Flow</vt:lpstr>
      <vt:lpstr>Indicators</vt:lpstr>
      <vt:lpstr>'Financial Debt'!_Hlk128663002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Melnick</dc:creator>
  <cp:lastModifiedBy>Jorge Douglas Cuellar Barry</cp:lastModifiedBy>
  <cp:lastPrinted>2011-04-19T13:35:12Z</cp:lastPrinted>
  <dcterms:created xsi:type="dcterms:W3CDTF">2009-05-16T00:13:33Z</dcterms:created>
  <dcterms:modified xsi:type="dcterms:W3CDTF">2025-11-12T22:06:41Z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</Properties>
</file>